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on_lic\Downloads\"/>
    </mc:Choice>
  </mc:AlternateContent>
  <xr:revisionPtr revIDLastSave="0" documentId="8_{CEC2484D-2403-4D36-9A0F-507AE1B940A7}" xr6:coauthVersionLast="47" xr6:coauthVersionMax="47" xr10:uidLastSave="{00000000-0000-0000-0000-000000000000}"/>
  <bookViews>
    <workbookView xWindow="32550" yWindow="3870" windowWidth="17280" windowHeight="8970" xr2:uid="{A22C72B2-FD72-4744-9A9A-988E5B462813}"/>
  </bookViews>
  <sheets>
    <sheet name="Blad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36" i="1"/>
  <c r="D34" i="1"/>
  <c r="D33" i="1"/>
  <c r="H31" i="1"/>
  <c r="D30" i="1"/>
  <c r="D28" i="1"/>
  <c r="L18" i="1"/>
  <c r="G18" i="1"/>
  <c r="N16" i="1"/>
  <c r="H37" i="1" s="1"/>
  <c r="M16" i="1"/>
  <c r="G37" i="1" s="1"/>
  <c r="I16" i="1"/>
  <c r="F37" i="1" s="1"/>
  <c r="H16" i="1"/>
  <c r="E37" i="1" s="1"/>
  <c r="D16" i="1"/>
  <c r="D37" i="1" s="1"/>
  <c r="C16" i="1"/>
  <c r="C37" i="1" s="1"/>
  <c r="P15" i="1"/>
  <c r="O15" i="1"/>
  <c r="N15" i="1"/>
  <c r="H33" i="1" s="1"/>
  <c r="M15" i="1"/>
  <c r="G36" i="1" s="1"/>
  <c r="K15" i="1"/>
  <c r="K18" i="1" s="1"/>
  <c r="J15" i="1"/>
  <c r="J18" i="1" s="1"/>
  <c r="I15" i="1"/>
  <c r="F36" i="1" s="1"/>
  <c r="H15" i="1"/>
  <c r="E35" i="1" s="1"/>
  <c r="F15" i="1"/>
  <c r="F18" i="1" s="1"/>
  <c r="E15" i="1"/>
  <c r="D15" i="1"/>
  <c r="D35" i="1" s="1"/>
  <c r="C15" i="1"/>
  <c r="C34" i="1" s="1"/>
  <c r="G7" i="1"/>
  <c r="B39" i="1" s="1"/>
  <c r="D29" i="1" l="1"/>
  <c r="H32" i="1"/>
  <c r="M18" i="1"/>
  <c r="H30" i="1"/>
  <c r="H34" i="1"/>
  <c r="H18" i="1"/>
  <c r="C28" i="1"/>
  <c r="F31" i="1"/>
  <c r="H35" i="1"/>
  <c r="E28" i="1"/>
  <c r="D32" i="1"/>
  <c r="E29" i="1"/>
  <c r="D18" i="1"/>
  <c r="H28" i="1"/>
  <c r="E32" i="1"/>
  <c r="H36" i="1"/>
  <c r="F35" i="1"/>
  <c r="N18" i="1"/>
  <c r="C29" i="1"/>
  <c r="E30" i="1"/>
  <c r="G31" i="1"/>
  <c r="C33" i="1"/>
  <c r="E34" i="1"/>
  <c r="G35" i="1"/>
  <c r="F30" i="1"/>
  <c r="F34" i="1"/>
  <c r="G30" i="1"/>
  <c r="C32" i="1"/>
  <c r="E33" i="1"/>
  <c r="G34" i="1"/>
  <c r="C36" i="1"/>
  <c r="G33" i="1"/>
  <c r="C35" i="1"/>
  <c r="E36" i="1"/>
  <c r="I18" i="1"/>
  <c r="F29" i="1"/>
  <c r="F33" i="1"/>
  <c r="G29" i="1"/>
  <c r="C31" i="1"/>
  <c r="F28" i="1"/>
  <c r="H29" i="1"/>
  <c r="D31" i="1"/>
  <c r="F32" i="1"/>
  <c r="C18" i="1"/>
  <c r="G28" i="1"/>
  <c r="C30" i="1"/>
  <c r="E31" i="1"/>
  <c r="G32" i="1"/>
</calcChain>
</file>

<file path=xl/sharedStrings.xml><?xml version="1.0" encoding="utf-8"?>
<sst xmlns="http://schemas.openxmlformats.org/spreadsheetml/2006/main" count="79" uniqueCount="28">
  <si>
    <t>Thermische warmteafgifte van Ulow-E conform EN 16430</t>
  </si>
  <si>
    <t>Invoer van aanvoer-, retour- en luchttemperatuur inInvoer van aanvoer-, retour- en luchttemperatuur in [°C]</t>
  </si>
  <si>
    <t>Aanvoer temperatuur [°C]</t>
  </si>
  <si>
    <t>Retour temperatuur [°C]</t>
  </si>
  <si>
    <t>Lucht temperatuur [°C]</t>
  </si>
  <si>
    <t>Hoogte [mm]</t>
  </si>
  <si>
    <t>Werkingsmodus</t>
  </si>
  <si>
    <t>0 V</t>
  </si>
  <si>
    <t>8V</t>
  </si>
  <si>
    <t>Parameters</t>
  </si>
  <si>
    <t>Calc.</t>
  </si>
  <si>
    <t>8 V</t>
  </si>
  <si>
    <t>Lengte [mm]</t>
  </si>
  <si>
    <t>W</t>
  </si>
  <si>
    <t>°C</t>
  </si>
  <si>
    <t>Exponent</t>
  </si>
  <si>
    <t>Cijfers met roosterset onderdelen</t>
  </si>
  <si>
    <t>Type</t>
  </si>
  <si>
    <t>Hoogte in mm</t>
  </si>
  <si>
    <t>Ventilatorsnelheid</t>
  </si>
  <si>
    <t>Lengte in mm</t>
  </si>
  <si>
    <t>n</t>
  </si>
  <si>
    <t>Standaardkenmerken</t>
  </si>
  <si>
    <t>10 K</t>
  </si>
  <si>
    <t>20 K</t>
  </si>
  <si>
    <t>DT</t>
  </si>
  <si>
    <t>PHI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</si>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</sst>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0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u/>
      <sz val="14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i/>
      <u/>
      <sz val="10"/>
      <name val="Arial"/>
      <family val="2"/>
    </font>
    <font>
      <b/>
      <sz val="10"/>
      <color rgb="FFFF0000"/>
      <name val="Arial"/>
      <family val="2"/>
    </font>
    <font>
      <b/>
      <i/>
      <u/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 applyProtection="1">
      <protection hidden="1"/>
    </xf>
    <xf numFmtId="2" fontId="1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1" fontId="1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4" fillId="2" borderId="0" xfId="0" applyFont="1" applyFill="1" applyAlignment="1" applyProtection="1">
      <alignment horizontal="center"/>
      <protection locked="0" hidden="1"/>
    </xf>
    <xf numFmtId="0" fontId="5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4" borderId="1" xfId="0" applyFont="1" applyFill="1" applyBorder="1" applyAlignment="1" applyProtection="1">
      <alignment horizontal="center"/>
      <protection hidden="1"/>
    </xf>
    <xf numFmtId="0" fontId="1" fillId="5" borderId="1" xfId="0" applyFont="1" applyFill="1" applyBorder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locked="0" hidden="1"/>
    </xf>
    <xf numFmtId="0" fontId="1" fillId="4" borderId="1" xfId="0" applyFont="1" applyFill="1" applyBorder="1" applyAlignment="1" applyProtection="1">
      <alignment horizontal="center"/>
      <protection locked="0" hidden="1"/>
    </xf>
    <xf numFmtId="0" fontId="1" fillId="5" borderId="1" xfId="0" applyFont="1" applyFill="1" applyBorder="1" applyAlignment="1" applyProtection="1">
      <alignment horizontal="center"/>
      <protection locked="0" hidden="1"/>
    </xf>
    <xf numFmtId="164" fontId="1" fillId="3" borderId="1" xfId="0" applyNumberFormat="1" applyFont="1" applyFill="1" applyBorder="1" applyAlignment="1" applyProtection="1">
      <alignment horizontal="center"/>
      <protection locked="0" hidden="1"/>
    </xf>
    <xf numFmtId="164" fontId="1" fillId="4" borderId="1" xfId="0" applyNumberFormat="1" applyFont="1" applyFill="1" applyBorder="1" applyAlignment="1" applyProtection="1">
      <alignment horizontal="center"/>
      <protection locked="0" hidden="1"/>
    </xf>
    <xf numFmtId="164" fontId="1" fillId="5" borderId="1" xfId="0" applyNumberFormat="1" applyFont="1" applyFill="1" applyBorder="1" applyAlignment="1" applyProtection="1">
      <alignment horizontal="center"/>
      <protection locked="0" hidden="1"/>
    </xf>
    <xf numFmtId="164" fontId="1" fillId="0" borderId="0" xfId="0" applyNumberFormat="1" applyFont="1" applyAlignment="1" applyProtection="1">
      <alignment horizontal="center"/>
      <protection hidden="1"/>
    </xf>
    <xf numFmtId="2" fontId="6" fillId="0" borderId="0" xfId="0" applyNumberFormat="1" applyFont="1" applyProtection="1">
      <protection hidden="1"/>
    </xf>
    <xf numFmtId="1" fontId="2" fillId="0" borderId="0" xfId="0" applyNumberFormat="1" applyFo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0" xfId="0" quotePrefix="1" applyFont="1" applyProtection="1">
      <protection hidden="1"/>
    </xf>
    <xf numFmtId="2" fontId="1" fillId="0" borderId="5" xfId="0" applyNumberFormat="1" applyFont="1" applyBorder="1" applyAlignment="1" applyProtection="1">
      <alignment horizontal="center"/>
      <protection hidden="1"/>
    </xf>
    <xf numFmtId="0" fontId="1" fillId="6" borderId="9" xfId="0" applyFont="1" applyFill="1" applyBorder="1" applyAlignment="1" applyProtection="1">
      <alignment horizontal="center"/>
      <protection hidden="1"/>
    </xf>
    <xf numFmtId="0" fontId="1" fillId="7" borderId="9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  <xf numFmtId="0" fontId="1" fillId="3" borderId="13" xfId="0" applyFont="1" applyFill="1" applyBorder="1" applyAlignment="1" applyProtection="1">
      <alignment horizontal="center"/>
      <protection hidden="1"/>
    </xf>
    <xf numFmtId="0" fontId="1" fillId="4" borderId="12" xfId="0" applyFont="1" applyFill="1" applyBorder="1" applyAlignment="1" applyProtection="1">
      <alignment horizontal="center"/>
      <protection hidden="1"/>
    </xf>
    <xf numFmtId="0" fontId="1" fillId="4" borderId="13" xfId="0" applyFont="1" applyFill="1" applyBorder="1" applyAlignment="1" applyProtection="1">
      <alignment horizontal="center"/>
      <protection hidden="1"/>
    </xf>
    <xf numFmtId="0" fontId="1" fillId="5" borderId="12" xfId="0" applyFont="1" applyFill="1" applyBorder="1" applyAlignment="1" applyProtection="1">
      <alignment horizontal="center"/>
      <protection hidden="1"/>
    </xf>
    <xf numFmtId="0" fontId="1" fillId="5" borderId="13" xfId="0" applyFont="1" applyFill="1" applyBorder="1" applyAlignment="1" applyProtection="1">
      <alignment horizontal="center"/>
      <protection hidden="1"/>
    </xf>
    <xf numFmtId="1" fontId="1" fillId="8" borderId="14" xfId="0" applyNumberFormat="1" applyFont="1" applyFill="1" applyBorder="1" applyAlignment="1" applyProtection="1">
      <alignment horizontal="center"/>
      <protection hidden="1"/>
    </xf>
    <xf numFmtId="2" fontId="1" fillId="3" borderId="15" xfId="0" applyNumberFormat="1" applyFont="1" applyFill="1" applyBorder="1" applyAlignment="1" applyProtection="1">
      <alignment horizontal="center"/>
      <protection hidden="1"/>
    </xf>
    <xf numFmtId="2" fontId="1" fillId="3" borderId="16" xfId="0" applyNumberFormat="1" applyFont="1" applyFill="1" applyBorder="1" applyAlignment="1" applyProtection="1">
      <alignment horizontal="center"/>
      <protection hidden="1"/>
    </xf>
    <xf numFmtId="2" fontId="1" fillId="4" borderId="15" xfId="0" applyNumberFormat="1" applyFont="1" applyFill="1" applyBorder="1" applyAlignment="1" applyProtection="1">
      <alignment horizontal="center"/>
      <protection hidden="1"/>
    </xf>
    <xf numFmtId="2" fontId="1" fillId="4" borderId="16" xfId="0" applyNumberFormat="1" applyFont="1" applyFill="1" applyBorder="1" applyAlignment="1" applyProtection="1">
      <alignment horizontal="center"/>
      <protection hidden="1"/>
    </xf>
    <xf numFmtId="2" fontId="1" fillId="5" borderId="15" xfId="0" applyNumberFormat="1" applyFont="1" applyFill="1" applyBorder="1" applyAlignment="1" applyProtection="1">
      <alignment horizontal="center"/>
      <protection hidden="1"/>
    </xf>
    <xf numFmtId="2" fontId="1" fillId="5" borderId="16" xfId="0" applyNumberFormat="1" applyFont="1" applyFill="1" applyBorder="1" applyAlignment="1" applyProtection="1">
      <alignment horizontal="center"/>
      <protection hidden="1"/>
    </xf>
    <xf numFmtId="1" fontId="1" fillId="8" borderId="17" xfId="0" applyNumberFormat="1" applyFont="1" applyFill="1" applyBorder="1" applyAlignment="1" applyProtection="1">
      <alignment horizontal="center"/>
      <protection hidden="1"/>
    </xf>
    <xf numFmtId="2" fontId="1" fillId="3" borderId="18" xfId="0" applyNumberFormat="1" applyFont="1" applyFill="1" applyBorder="1" applyAlignment="1" applyProtection="1">
      <alignment horizontal="center"/>
      <protection hidden="1"/>
    </xf>
    <xf numFmtId="2" fontId="1" fillId="3" borderId="19" xfId="0" applyNumberFormat="1" applyFont="1" applyFill="1" applyBorder="1" applyAlignment="1" applyProtection="1">
      <alignment horizontal="center"/>
      <protection hidden="1"/>
    </xf>
    <xf numFmtId="2" fontId="1" fillId="4" borderId="18" xfId="0" applyNumberFormat="1" applyFont="1" applyFill="1" applyBorder="1" applyAlignment="1" applyProtection="1">
      <alignment horizontal="center"/>
      <protection hidden="1"/>
    </xf>
    <xf numFmtId="2" fontId="1" fillId="4" borderId="19" xfId="0" applyNumberFormat="1" applyFont="1" applyFill="1" applyBorder="1" applyAlignment="1" applyProtection="1">
      <alignment horizontal="center"/>
      <protection hidden="1"/>
    </xf>
    <xf numFmtId="2" fontId="1" fillId="5" borderId="18" xfId="0" applyNumberFormat="1" applyFont="1" applyFill="1" applyBorder="1" applyAlignment="1" applyProtection="1">
      <alignment horizontal="center"/>
      <protection hidden="1"/>
    </xf>
    <xf numFmtId="2" fontId="1" fillId="5" borderId="19" xfId="0" applyNumberFormat="1" applyFont="1" applyFill="1" applyBorder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2" fontId="2" fillId="0" borderId="0" xfId="0" applyNumberFormat="1" applyFont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2" fontId="1" fillId="8" borderId="20" xfId="0" applyNumberFormat="1" applyFont="1" applyFill="1" applyBorder="1" applyAlignment="1" applyProtection="1">
      <alignment horizontal="center"/>
      <protection hidden="1"/>
    </xf>
    <xf numFmtId="164" fontId="1" fillId="3" borderId="21" xfId="0" applyNumberFormat="1" applyFont="1" applyFill="1" applyBorder="1" applyAlignment="1" applyProtection="1">
      <alignment horizontal="center"/>
      <protection hidden="1"/>
    </xf>
    <xf numFmtId="164" fontId="1" fillId="3" borderId="22" xfId="0" applyNumberFormat="1" applyFont="1" applyFill="1" applyBorder="1" applyAlignment="1" applyProtection="1">
      <alignment horizontal="center"/>
      <protection hidden="1"/>
    </xf>
    <xf numFmtId="164" fontId="1" fillId="4" borderId="21" xfId="0" applyNumberFormat="1" applyFont="1" applyFill="1" applyBorder="1" applyAlignment="1" applyProtection="1">
      <alignment horizontal="center"/>
      <protection hidden="1"/>
    </xf>
    <xf numFmtId="164" fontId="1" fillId="4" borderId="22" xfId="0" applyNumberFormat="1" applyFont="1" applyFill="1" applyBorder="1" applyAlignment="1" applyProtection="1">
      <alignment horizontal="center"/>
      <protection hidden="1"/>
    </xf>
    <xf numFmtId="164" fontId="1" fillId="5" borderId="21" xfId="0" applyNumberFormat="1" applyFont="1" applyFill="1" applyBorder="1" applyAlignment="1" applyProtection="1">
      <alignment horizontal="center"/>
      <protection hidden="1"/>
    </xf>
    <xf numFmtId="164" fontId="1" fillId="5" borderId="22" xfId="0" applyNumberFormat="1" applyFont="1" applyFill="1" applyBorder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0" fontId="9" fillId="0" borderId="0" xfId="0" applyFont="1" applyProtection="1">
      <protection hidden="1"/>
    </xf>
    <xf numFmtId="1" fontId="2" fillId="0" borderId="0" xfId="0" applyNumberFormat="1" applyFont="1" applyAlignment="1" applyProtection="1">
      <alignment horizontal="center"/>
      <protection hidden="1"/>
    </xf>
    <xf numFmtId="2" fontId="1" fillId="9" borderId="0" xfId="0" applyNumberFormat="1" applyFont="1" applyFill="1" applyAlignment="1" applyProtection="1">
      <alignment horizontal="center"/>
      <protection hidden="1"/>
    </xf>
    <xf numFmtId="1" fontId="1" fillId="9" borderId="0" xfId="0" applyNumberFormat="1" applyFont="1" applyFill="1" applyAlignment="1" applyProtection="1">
      <alignment horizontal="center"/>
      <protection hidden="1"/>
    </xf>
    <xf numFmtId="2" fontId="1" fillId="10" borderId="0" xfId="0" applyNumberFormat="1" applyFont="1" applyFill="1" applyAlignment="1" applyProtection="1">
      <alignment horizontal="center"/>
      <protection hidden="1"/>
    </xf>
    <xf numFmtId="0" fontId="1" fillId="10" borderId="0" xfId="0" applyFont="1" applyFill="1" applyAlignment="1" applyProtection="1">
      <alignment horizontal="center"/>
      <protection hidden="1"/>
    </xf>
    <xf numFmtId="0" fontId="2" fillId="10" borderId="0" xfId="0" applyFont="1" applyFill="1" applyAlignment="1" applyProtection="1">
      <alignment horizontal="center"/>
      <protection hidden="1"/>
    </xf>
    <xf numFmtId="1" fontId="1" fillId="3" borderId="10" xfId="0" applyNumberFormat="1" applyFont="1" applyFill="1" applyBorder="1" applyAlignment="1" applyProtection="1">
      <alignment horizontal="center"/>
      <protection hidden="1"/>
    </xf>
    <xf numFmtId="1" fontId="1" fillId="3" borderId="11" xfId="0" applyNumberFormat="1" applyFont="1" applyFill="1" applyBorder="1" applyAlignment="1" applyProtection="1">
      <alignment horizontal="center"/>
      <protection hidden="1"/>
    </xf>
    <xf numFmtId="1" fontId="1" fillId="4" borderId="10" xfId="0" applyNumberFormat="1" applyFont="1" applyFill="1" applyBorder="1" applyAlignment="1" applyProtection="1">
      <alignment horizontal="center"/>
      <protection hidden="1"/>
    </xf>
    <xf numFmtId="1" fontId="1" fillId="4" borderId="11" xfId="0" applyNumberFormat="1" applyFont="1" applyFill="1" applyBorder="1" applyAlignment="1" applyProtection="1">
      <alignment horizontal="center"/>
      <protection hidden="1"/>
    </xf>
    <xf numFmtId="1" fontId="1" fillId="5" borderId="10" xfId="0" applyNumberFormat="1" applyFont="1" applyFill="1" applyBorder="1" applyAlignment="1" applyProtection="1">
      <alignment horizontal="center"/>
      <protection hidden="1"/>
    </xf>
    <xf numFmtId="1" fontId="1" fillId="5" borderId="11" xfId="0" applyNumberFormat="1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/>
      <protection hidden="1"/>
    </xf>
    <xf numFmtId="2" fontId="1" fillId="0" borderId="0" xfId="0" applyNumberFormat="1" applyFont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4" borderId="2" xfId="0" applyFont="1" applyFill="1" applyBorder="1" applyAlignment="1" applyProtection="1">
      <alignment horizontal="center"/>
      <protection hidden="1"/>
    </xf>
    <xf numFmtId="0" fontId="1" fillId="4" borderId="3" xfId="0" applyFont="1" applyFill="1" applyBorder="1" applyAlignment="1" applyProtection="1">
      <alignment horizontal="center"/>
      <protection hidden="1"/>
    </xf>
    <xf numFmtId="0" fontId="1" fillId="5" borderId="2" xfId="0" applyFont="1" applyFill="1" applyBorder="1" applyAlignment="1" applyProtection="1">
      <alignment horizontal="center"/>
      <protection hidden="1"/>
    </xf>
    <xf numFmtId="0" fontId="1" fillId="5" borderId="3" xfId="0" applyFont="1" applyFill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1" fontId="1" fillId="0" borderId="6" xfId="0" applyNumberFormat="1" applyFont="1" applyBorder="1" applyAlignment="1" applyProtection="1">
      <alignment horizontal="center"/>
      <protection hidden="1"/>
    </xf>
    <xf numFmtId="1" fontId="1" fillId="0" borderId="7" xfId="0" applyNumberFormat="1" applyFont="1" applyBorder="1" applyAlignment="1" applyProtection="1">
      <alignment horizontal="center"/>
      <protection hidden="1"/>
    </xf>
    <xf numFmtId="1" fontId="1" fillId="0" borderId="8" xfId="0" applyNumberFormat="1" applyFont="1" applyBorder="1" applyAlignment="1" applyProtection="1">
      <alignment horizontal="center"/>
      <protection hidden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2069PA%20CAL%20230920%20V00%20EN%2016430%20ULOW%20E%20PURA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LOW E PURMO_Radson Heating"/>
      <sheetName val="ULOW E PURA Heating 30-60 K"/>
      <sheetName val="ULOW E PURA Heating 10-&lt;30 K"/>
      <sheetName val="Logbook"/>
      <sheetName val="Modul1"/>
    </sheetNames>
    <sheetDataSet>
      <sheetData sheetId="0" refreshError="1"/>
      <sheetData sheetId="1">
        <row r="7">
          <cell r="AA7" t="str">
            <v/>
          </cell>
          <cell r="AB7" t="str">
            <v/>
          </cell>
        </row>
        <row r="8">
          <cell r="AA8" t="str">
            <v/>
          </cell>
          <cell r="AB8" t="str">
            <v/>
          </cell>
        </row>
        <row r="13">
          <cell r="AA13" t="str">
            <v/>
          </cell>
          <cell r="AB13" t="str">
            <v/>
          </cell>
        </row>
        <row r="14">
          <cell r="AA14" t="str">
            <v/>
          </cell>
          <cell r="AB14" t="str">
            <v/>
          </cell>
        </row>
        <row r="19">
          <cell r="AA19" t="str">
            <v/>
          </cell>
          <cell r="AB19" t="str">
            <v/>
          </cell>
        </row>
        <row r="20">
          <cell r="AA20" t="str">
            <v/>
          </cell>
          <cell r="AB20" t="str">
            <v/>
          </cell>
        </row>
      </sheetData>
      <sheetData sheetId="2">
        <row r="7">
          <cell r="AA7">
            <v>426</v>
          </cell>
          <cell r="AB7">
            <v>709</v>
          </cell>
        </row>
        <row r="8">
          <cell r="AA8">
            <v>1.3463400000000001</v>
          </cell>
          <cell r="AB8">
            <v>1.1326499999999999</v>
          </cell>
        </row>
        <row r="13">
          <cell r="AA13">
            <v>479</v>
          </cell>
          <cell r="AB13">
            <v>766</v>
          </cell>
        </row>
        <row r="14">
          <cell r="AA14">
            <v>1.31098</v>
          </cell>
          <cell r="AB14">
            <v>1.1208400000000001</v>
          </cell>
        </row>
        <row r="19">
          <cell r="AA19">
            <v>629</v>
          </cell>
          <cell r="AB19">
            <v>923</v>
          </cell>
        </row>
        <row r="20">
          <cell r="AA20">
            <v>1.34843</v>
          </cell>
          <cell r="AB20">
            <v>1.15483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D7C6F-2CFB-4A75-93CA-DCCCD7D0DABD}">
  <dimension ref="A2:AK107"/>
  <sheetViews>
    <sheetView tabSelected="1" workbookViewId="0">
      <selection activeCell="B74" sqref="B74:G74"/>
    </sheetView>
  </sheetViews>
  <sheetFormatPr defaultColWidth="11.5703125" defaultRowHeight="13.15"/>
  <cols>
    <col min="1" max="1" width="4.5703125" style="1" customWidth="1"/>
    <col min="2" max="2" width="15.7109375" style="1" customWidth="1"/>
    <col min="3" max="4" width="8.28515625" style="1" customWidth="1"/>
    <col min="5" max="5" width="13.28515625" style="1" bestFit="1" customWidth="1"/>
    <col min="6" max="6" width="8.28515625" style="1" customWidth="1"/>
    <col min="7" max="7" width="15.7109375" style="1" customWidth="1"/>
    <col min="8" max="9" width="8.28515625" style="1" customWidth="1"/>
    <col min="10" max="10" width="13.28515625" style="1" bestFit="1" customWidth="1"/>
    <col min="11" max="11" width="8.28515625" style="1" hidden="1" customWidth="1"/>
    <col min="12" max="12" width="13.28515625" style="1" customWidth="1"/>
    <col min="13" max="14" width="8.28515625" style="1" customWidth="1"/>
    <col min="15" max="15" width="13.28515625" style="1" bestFit="1" customWidth="1"/>
    <col min="16" max="16" width="8.28515625" style="1" hidden="1" customWidth="1"/>
    <col min="17" max="18" width="8.28515625" style="1" customWidth="1"/>
    <col min="19" max="19" width="21.5703125" style="1" customWidth="1"/>
    <col min="20" max="24" width="9.7109375" style="1" customWidth="1"/>
    <col min="25" max="25" width="9.7109375" style="3" customWidth="1"/>
    <col min="26" max="26" width="8.28515625" style="1" customWidth="1"/>
    <col min="27" max="27" width="13.28515625" style="1" customWidth="1"/>
    <col min="28" max="28" width="14.140625" style="1" bestFit="1" customWidth="1"/>
    <col min="29" max="37" width="7.7109375" style="1" customWidth="1"/>
    <col min="38" max="38" width="10.7109375" style="1" bestFit="1" customWidth="1"/>
    <col min="39" max="39" width="7.7109375" style="1" customWidth="1"/>
    <col min="40" max="40" width="18.28515625" style="1" customWidth="1"/>
    <col min="41" max="41" width="11.5703125" style="1"/>
    <col min="42" max="42" width="10.5703125" style="1" bestFit="1" customWidth="1"/>
    <col min="43" max="43" width="9.140625" style="1" bestFit="1" customWidth="1"/>
    <col min="44" max="44" width="11.140625" style="1" customWidth="1"/>
    <col min="45" max="45" width="9.5703125" style="1" bestFit="1" customWidth="1"/>
    <col min="46" max="46" width="13" style="1" bestFit="1" customWidth="1"/>
    <col min="47" max="48" width="8.7109375" style="1" bestFit="1" customWidth="1"/>
    <col min="49" max="49" width="8.7109375" style="1" customWidth="1"/>
    <col min="50" max="51" width="8.7109375" style="1" bestFit="1" customWidth="1"/>
    <col min="52" max="16384" width="11.5703125" style="1"/>
  </cols>
  <sheetData>
    <row r="2" spans="1:32">
      <c r="B2" s="2"/>
      <c r="L2" s="3"/>
      <c r="Z2" s="4"/>
      <c r="AA2" s="4"/>
      <c r="AB2" s="4"/>
      <c r="AC2" s="4"/>
      <c r="AD2" s="4"/>
      <c r="AE2" s="4"/>
      <c r="AF2" s="4"/>
    </row>
    <row r="3" spans="1:32" ht="17.45"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Z3" s="6"/>
      <c r="AA3" s="6"/>
      <c r="AB3" s="6"/>
      <c r="AC3" s="6"/>
      <c r="AD3" s="6"/>
      <c r="AE3" s="6"/>
      <c r="AF3" s="7"/>
    </row>
    <row r="4" spans="1:32">
      <c r="B4" s="2"/>
      <c r="L4" s="3"/>
      <c r="Z4" s="75"/>
      <c r="AA4" s="75"/>
      <c r="AB4" s="7"/>
      <c r="AC4" s="7"/>
      <c r="AD4" s="6"/>
      <c r="AE4" s="6"/>
      <c r="AF4" s="7"/>
    </row>
    <row r="5" spans="1:32">
      <c r="B5" s="2"/>
      <c r="L5" s="3"/>
      <c r="AB5" s="7"/>
      <c r="AC5" s="7"/>
      <c r="AD5" s="6"/>
      <c r="AE5" s="6"/>
      <c r="AF5" s="7"/>
    </row>
    <row r="6" spans="1:32">
      <c r="B6" s="8" t="s">
        <v>1</v>
      </c>
      <c r="C6" s="8"/>
      <c r="D6" s="8"/>
      <c r="H6" s="8"/>
      <c r="I6" s="8"/>
      <c r="L6" s="3"/>
      <c r="M6" s="8"/>
      <c r="N6" s="8"/>
      <c r="Z6" s="6"/>
      <c r="AA6" s="7"/>
      <c r="AB6" s="7"/>
      <c r="AC6" s="7"/>
      <c r="AD6" s="6"/>
      <c r="AE6" s="6"/>
      <c r="AF6" s="7"/>
    </row>
    <row r="7" spans="1:32" ht="13.9">
      <c r="B7" s="9">
        <v>45</v>
      </c>
      <c r="C7" s="1" t="s">
        <v>2</v>
      </c>
      <c r="D7" s="3"/>
      <c r="G7" s="10" t="str">
        <f>IF(B7&gt;60,"!!Please note: Maximum operating temperature: 60 °C!!","")</f>
        <v/>
      </c>
      <c r="I7" s="3"/>
      <c r="L7" s="3"/>
      <c r="N7" s="3"/>
      <c r="Z7" s="6"/>
      <c r="AA7" s="7"/>
      <c r="AB7" s="7"/>
      <c r="AC7" s="7"/>
      <c r="AD7" s="6"/>
      <c r="AE7" s="6"/>
      <c r="AF7" s="7"/>
    </row>
    <row r="8" spans="1:32">
      <c r="B8" s="9">
        <v>35</v>
      </c>
      <c r="C8" s="1" t="s">
        <v>3</v>
      </c>
      <c r="D8" s="3"/>
      <c r="I8" s="3"/>
      <c r="L8" s="3"/>
      <c r="N8" s="3"/>
      <c r="Z8" s="6"/>
      <c r="AA8" s="7"/>
      <c r="AB8" s="7"/>
      <c r="AC8" s="7"/>
      <c r="AD8" s="6"/>
      <c r="AE8" s="6"/>
      <c r="AF8" s="7"/>
    </row>
    <row r="9" spans="1:32">
      <c r="B9" s="9">
        <v>20</v>
      </c>
      <c r="C9" s="1" t="s">
        <v>4</v>
      </c>
      <c r="L9" s="3"/>
      <c r="Z9" s="6"/>
      <c r="AA9" s="7"/>
      <c r="AB9" s="7"/>
      <c r="AC9" s="7"/>
      <c r="AD9" s="6"/>
      <c r="AE9" s="6"/>
      <c r="AF9" s="7"/>
    </row>
    <row r="10" spans="1:32">
      <c r="B10" s="2"/>
      <c r="L10" s="3"/>
      <c r="Z10" s="7"/>
      <c r="AA10" s="7"/>
      <c r="AB10" s="7"/>
      <c r="AC10" s="7"/>
      <c r="AD10" s="6"/>
      <c r="AE10" s="7"/>
      <c r="AF10" s="7"/>
    </row>
    <row r="11" spans="1:32">
      <c r="E11" s="3"/>
      <c r="J11" s="3"/>
      <c r="O11" s="3"/>
      <c r="R11" s="3"/>
      <c r="Z11" s="7"/>
      <c r="AA11" s="7"/>
      <c r="AB11" s="7"/>
      <c r="AC11" s="7"/>
      <c r="AD11" s="6"/>
      <c r="AE11" s="7"/>
      <c r="AF11" s="7"/>
    </row>
    <row r="12" spans="1:32">
      <c r="B12" s="11" t="s">
        <v>5</v>
      </c>
      <c r="C12" s="76">
        <v>500</v>
      </c>
      <c r="D12" s="77"/>
      <c r="E12" s="12"/>
      <c r="G12" s="11" t="s">
        <v>5</v>
      </c>
      <c r="H12" s="78">
        <v>600</v>
      </c>
      <c r="I12" s="79"/>
      <c r="J12" s="12"/>
      <c r="L12" s="11" t="s">
        <v>5</v>
      </c>
      <c r="M12" s="80">
        <v>900</v>
      </c>
      <c r="N12" s="81"/>
      <c r="O12" s="12"/>
      <c r="Z12" s="7"/>
      <c r="AA12" s="7"/>
      <c r="AB12" s="7"/>
      <c r="AC12" s="7"/>
      <c r="AD12" s="6"/>
      <c r="AE12" s="7"/>
      <c r="AF12" s="7"/>
    </row>
    <row r="13" spans="1:32">
      <c r="B13" s="11" t="s">
        <v>6</v>
      </c>
      <c r="C13" s="13" t="s">
        <v>7</v>
      </c>
      <c r="D13" s="13" t="s">
        <v>8</v>
      </c>
      <c r="E13" s="11" t="s">
        <v>9</v>
      </c>
      <c r="F13" s="11" t="s">
        <v>10</v>
      </c>
      <c r="G13" s="11" t="s">
        <v>6</v>
      </c>
      <c r="H13" s="14" t="s">
        <v>7</v>
      </c>
      <c r="I13" s="14" t="s">
        <v>11</v>
      </c>
      <c r="J13" s="11" t="s">
        <v>9</v>
      </c>
      <c r="K13" s="11" t="s">
        <v>10</v>
      </c>
      <c r="L13" s="11" t="s">
        <v>6</v>
      </c>
      <c r="M13" s="15" t="s">
        <v>7</v>
      </c>
      <c r="N13" s="15" t="s">
        <v>11</v>
      </c>
      <c r="O13" s="11" t="s">
        <v>9</v>
      </c>
      <c r="P13" s="11" t="s">
        <v>10</v>
      </c>
      <c r="Z13" s="7"/>
      <c r="AA13" s="7"/>
      <c r="AB13" s="7"/>
      <c r="AC13" s="7"/>
      <c r="AD13" s="6"/>
      <c r="AE13" s="7"/>
      <c r="AF13" s="7"/>
    </row>
    <row r="14" spans="1:32">
      <c r="B14" s="11" t="s">
        <v>12</v>
      </c>
      <c r="C14" s="13" t="s">
        <v>13</v>
      </c>
      <c r="D14" s="13" t="s">
        <v>13</v>
      </c>
      <c r="E14" s="11" t="s">
        <v>14</v>
      </c>
      <c r="F14" s="11"/>
      <c r="G14" s="11" t="s">
        <v>12</v>
      </c>
      <c r="H14" s="14" t="s">
        <v>13</v>
      </c>
      <c r="I14" s="14" t="s">
        <v>13</v>
      </c>
      <c r="J14" s="11" t="s">
        <v>14</v>
      </c>
      <c r="K14" s="11"/>
      <c r="L14" s="11" t="s">
        <v>12</v>
      </c>
      <c r="M14" s="15" t="s">
        <v>13</v>
      </c>
      <c r="N14" s="15" t="s">
        <v>13</v>
      </c>
      <c r="O14" s="11" t="s">
        <v>14</v>
      </c>
      <c r="P14" s="11"/>
      <c r="Z14" s="7"/>
      <c r="AA14" s="7"/>
      <c r="AB14" s="7"/>
      <c r="AC14" s="7"/>
      <c r="AD14" s="6"/>
      <c r="AE14" s="7"/>
      <c r="AF14" s="7"/>
    </row>
    <row r="15" spans="1:32">
      <c r="B15" s="11">
        <v>1000</v>
      </c>
      <c r="C15" s="16">
        <f>SUM('[1]ULOW E PURA Heating 30-60 K'!AA7,'[1]ULOW E PURA Heating 10-&lt;30 K'!AA7)</f>
        <v>426</v>
      </c>
      <c r="D15" s="16">
        <f>SUM('[1]ULOW E PURA Heating 30-60 K'!AB7,'[1]ULOW E PURA Heating 10-&lt;30 K'!AB7)</f>
        <v>709</v>
      </c>
      <c r="E15" s="11" t="str">
        <f>B7&amp;"/"&amp;B8&amp;"/"&amp;B9&amp;" °C"</f>
        <v>45/35/20 °C</v>
      </c>
      <c r="F15" s="11" t="e">
        <f>#REF!</f>
        <v>#REF!</v>
      </c>
      <c r="G15" s="11">
        <v>1000</v>
      </c>
      <c r="H15" s="17">
        <f>SUM('[1]ULOW E PURA Heating 30-60 K'!AA13,'[1]ULOW E PURA Heating 10-&lt;30 K'!AA13)</f>
        <v>479</v>
      </c>
      <c r="I15" s="17">
        <f>SUM('[1]ULOW E PURA Heating 30-60 K'!AB13,'[1]ULOW E PURA Heating 10-&lt;30 K'!AB13)</f>
        <v>766</v>
      </c>
      <c r="J15" s="11" t="str">
        <f>B7&amp;"/"&amp;B8&amp;"/"&amp;B9&amp;" °C"</f>
        <v>45/35/20 °C</v>
      </c>
      <c r="K15" s="11" t="e">
        <f>#REF!</f>
        <v>#REF!</v>
      </c>
      <c r="L15" s="11">
        <v>1000</v>
      </c>
      <c r="M15" s="18">
        <f>SUM('[1]ULOW E PURA Heating 30-60 K'!AA19,'[1]ULOW E PURA Heating 10-&lt;30 K'!AA19)</f>
        <v>629</v>
      </c>
      <c r="N15" s="18">
        <f>SUM('[1]ULOW E PURA Heating 30-60 K'!AB19,'[1]ULOW E PURA Heating 10-&lt;30 K'!AB19)</f>
        <v>923</v>
      </c>
      <c r="O15" s="11" t="str">
        <f>B7&amp;"/"&amp;B8&amp;"/"&amp;B9&amp;" °C"</f>
        <v>45/35/20 °C</v>
      </c>
      <c r="P15" s="11" t="e">
        <f>#REF!</f>
        <v>#REF!</v>
      </c>
      <c r="Z15" s="7"/>
      <c r="AA15" s="7"/>
      <c r="AB15" s="7"/>
      <c r="AC15" s="7"/>
      <c r="AD15" s="6"/>
      <c r="AE15" s="7"/>
      <c r="AF15" s="7"/>
    </row>
    <row r="16" spans="1:32" s="4" customFormat="1">
      <c r="A16" s="1"/>
      <c r="B16" s="11" t="s">
        <v>15</v>
      </c>
      <c r="C16" s="19">
        <f>SUM('[1]ULOW E PURA Heating 30-60 K'!AA8,'[1]ULOW E PURA Heating 10-&lt;30 K'!AA8)</f>
        <v>1.3463400000000001</v>
      </c>
      <c r="D16" s="19">
        <f>SUM('[1]ULOW E PURA Heating 30-60 K'!AB8,'[1]ULOW E PURA Heating 10-&lt;30 K'!AB8)</f>
        <v>1.1326499999999999</v>
      </c>
      <c r="E16" s="3"/>
      <c r="F16" s="3"/>
      <c r="G16" s="11" t="s">
        <v>15</v>
      </c>
      <c r="H16" s="20">
        <f>SUM('[1]ULOW E PURA Heating 30-60 K'!AA14,'[1]ULOW E PURA Heating 10-&lt;30 K'!AA14)</f>
        <v>1.31098</v>
      </c>
      <c r="I16" s="20">
        <f>SUM('[1]ULOW E PURA Heating 30-60 K'!AB14,'[1]ULOW E PURA Heating 10-&lt;30 K'!AB14)</f>
        <v>1.1208400000000001</v>
      </c>
      <c r="J16" s="3"/>
      <c r="K16" s="3"/>
      <c r="L16" s="11" t="s">
        <v>15</v>
      </c>
      <c r="M16" s="21">
        <f>SUM('[1]ULOW E PURA Heating 30-60 K'!AA20,'[1]ULOW E PURA Heating 10-&lt;30 K'!AA20)</f>
        <v>1.34843</v>
      </c>
      <c r="N16" s="21">
        <f>SUM('[1]ULOW E PURA Heating 30-60 K'!AB20,'[1]ULOW E PURA Heating 10-&lt;30 K'!AB20)</f>
        <v>1.15483</v>
      </c>
      <c r="O16" s="3"/>
      <c r="P16" s="3"/>
      <c r="AB16" s="22"/>
      <c r="AC16" s="22"/>
      <c r="AD16" s="1"/>
      <c r="AE16" s="1"/>
      <c r="AF16" s="22"/>
    </row>
    <row r="17" spans="1:29" s="4" customFormat="1">
      <c r="B17" s="1"/>
      <c r="C17" s="1"/>
      <c r="D17" s="1"/>
      <c r="E17" s="3"/>
      <c r="F17" s="1"/>
      <c r="G17" s="1"/>
      <c r="H17" s="1"/>
      <c r="I17" s="1"/>
      <c r="J17" s="3"/>
      <c r="K17" s="1"/>
      <c r="M17" s="1"/>
      <c r="N17" s="1"/>
      <c r="O17" s="3"/>
      <c r="P17" s="1"/>
    </row>
    <row r="18" spans="1:29" s="4" customFormat="1" hidden="1">
      <c r="B18" s="23">
        <v>1200</v>
      </c>
      <c r="C18" s="24">
        <f>$B$18*C15/1000</f>
        <v>511.2</v>
      </c>
      <c r="D18" s="24">
        <f t="shared" ref="D18:N18" si="0">$B$18*D15/1000</f>
        <v>850.8</v>
      </c>
      <c r="F18" s="4" t="e">
        <f t="shared" si="0"/>
        <v>#REF!</v>
      </c>
      <c r="G18" s="4">
        <f t="shared" si="0"/>
        <v>1200</v>
      </c>
      <c r="H18" s="24">
        <f t="shared" si="0"/>
        <v>574.79999999999995</v>
      </c>
      <c r="I18" s="24">
        <f t="shared" si="0"/>
        <v>919.2</v>
      </c>
      <c r="J18" s="4" t="e">
        <f t="shared" si="0"/>
        <v>#VALUE!</v>
      </c>
      <c r="K18" s="4" t="e">
        <f t="shared" si="0"/>
        <v>#REF!</v>
      </c>
      <c r="L18" s="4">
        <f t="shared" si="0"/>
        <v>1200</v>
      </c>
      <c r="M18" s="24">
        <f t="shared" si="0"/>
        <v>754.8</v>
      </c>
      <c r="N18" s="24">
        <f t="shared" si="0"/>
        <v>1107.5999999999999</v>
      </c>
    </row>
    <row r="19" spans="1:29">
      <c r="A19" s="4"/>
    </row>
    <row r="20" spans="1:29">
      <c r="R20" s="3"/>
      <c r="Y20" s="1"/>
    </row>
    <row r="21" spans="1:29">
      <c r="E21" s="25"/>
      <c r="H21" s="26"/>
      <c r="R21" s="3"/>
      <c r="Y21" s="1"/>
    </row>
    <row r="22" spans="1:29">
      <c r="B22" s="82" t="str">
        <f>B3&amp;" at "&amp;B7&amp;" / "&amp;B8&amp;" / "&amp;B9&amp;" °C"</f>
        <v>Thermische warmteafgifte van Ulow-E conform EN 16430 at 45 / 35 / 20 °C</v>
      </c>
      <c r="C22" s="82"/>
      <c r="D22" s="82"/>
      <c r="E22" s="82"/>
      <c r="F22" s="82"/>
      <c r="G22" s="82"/>
      <c r="H22" s="82"/>
      <c r="R22" s="3"/>
      <c r="Y22" s="1"/>
    </row>
    <row r="23" spans="1:29" ht="13.9" thickBot="1">
      <c r="B23" s="25" t="s">
        <v>16</v>
      </c>
      <c r="H23" s="3"/>
      <c r="O23" s="3"/>
      <c r="R23" s="3"/>
      <c r="Y23" s="1"/>
    </row>
    <row r="24" spans="1:29" ht="13.9" thickBot="1">
      <c r="B24" s="27" t="s">
        <v>17</v>
      </c>
      <c r="C24" s="83">
        <v>22</v>
      </c>
      <c r="D24" s="84"/>
      <c r="E24" s="84"/>
      <c r="F24" s="84"/>
      <c r="G24" s="84"/>
      <c r="H24" s="85"/>
      <c r="R24" s="3"/>
      <c r="Y24" s="1"/>
    </row>
    <row r="25" spans="1:29" ht="13.9" thickBot="1">
      <c r="B25" s="28" t="s">
        <v>18</v>
      </c>
      <c r="C25" s="68">
        <v>500</v>
      </c>
      <c r="D25" s="69"/>
      <c r="E25" s="70">
        <v>600</v>
      </c>
      <c r="F25" s="71"/>
      <c r="G25" s="72">
        <v>900</v>
      </c>
      <c r="H25" s="73"/>
      <c r="R25" s="3"/>
      <c r="Y25" s="1"/>
    </row>
    <row r="26" spans="1:29" ht="13.9" thickBot="1">
      <c r="B26" s="29" t="s">
        <v>19</v>
      </c>
      <c r="C26" s="30" t="s">
        <v>7</v>
      </c>
      <c r="D26" s="31" t="s">
        <v>8</v>
      </c>
      <c r="E26" s="32" t="s">
        <v>7</v>
      </c>
      <c r="F26" s="33" t="s">
        <v>8</v>
      </c>
      <c r="G26" s="34" t="s">
        <v>7</v>
      </c>
      <c r="H26" s="35" t="s">
        <v>8</v>
      </c>
      <c r="R26" s="3"/>
      <c r="Y26" s="1"/>
    </row>
    <row r="27" spans="1:29">
      <c r="B27" s="36" t="s">
        <v>20</v>
      </c>
      <c r="C27" s="37" t="s">
        <v>13</v>
      </c>
      <c r="D27" s="38" t="s">
        <v>13</v>
      </c>
      <c r="E27" s="39" t="s">
        <v>13</v>
      </c>
      <c r="F27" s="40" t="s">
        <v>13</v>
      </c>
      <c r="G27" s="41" t="s">
        <v>13</v>
      </c>
      <c r="H27" s="42" t="s">
        <v>13</v>
      </c>
      <c r="R27" s="3"/>
      <c r="Y27" s="1"/>
    </row>
    <row r="28" spans="1:29">
      <c r="B28" s="43">
        <v>400</v>
      </c>
      <c r="C28" s="44" t="str">
        <f t="shared" ref="C28:C36" si="1">FIXED(C$15*B28/1000,0)</f>
        <v>170</v>
      </c>
      <c r="D28" s="45" t="str">
        <f t="shared" ref="D28:D36" si="2">FIXED(D$15*B28/1000,0)</f>
        <v>284</v>
      </c>
      <c r="E28" s="46" t="str">
        <f t="shared" ref="E28:E36" si="3">FIXED(H$15*B28/1000,0)</f>
        <v>192</v>
      </c>
      <c r="F28" s="47" t="str">
        <f t="shared" ref="F28:F36" si="4">FIXED(I$15*B28/1000,0)</f>
        <v>306</v>
      </c>
      <c r="G28" s="48" t="str">
        <f t="shared" ref="G28:G36" si="5">FIXED(M$15*B28/1000,0)</f>
        <v>252</v>
      </c>
      <c r="H28" s="49" t="str">
        <f t="shared" ref="H28:H36" si="6">FIXED(N$15*B28/1000,0)</f>
        <v>369</v>
      </c>
      <c r="R28" s="3"/>
      <c r="Y28" s="1"/>
    </row>
    <row r="29" spans="1:29">
      <c r="B29" s="43">
        <v>600</v>
      </c>
      <c r="C29" s="44" t="str">
        <f t="shared" si="1"/>
        <v>256</v>
      </c>
      <c r="D29" s="45" t="str">
        <f t="shared" si="2"/>
        <v>425</v>
      </c>
      <c r="E29" s="46" t="str">
        <f t="shared" si="3"/>
        <v>287</v>
      </c>
      <c r="F29" s="47" t="str">
        <f t="shared" si="4"/>
        <v>460</v>
      </c>
      <c r="G29" s="48" t="str">
        <f t="shared" si="5"/>
        <v>377</v>
      </c>
      <c r="H29" s="49" t="str">
        <f t="shared" si="6"/>
        <v>554</v>
      </c>
      <c r="R29" s="3"/>
      <c r="W29" s="50"/>
    </row>
    <row r="30" spans="1:29">
      <c r="A30" s="51"/>
      <c r="B30" s="43">
        <v>800</v>
      </c>
      <c r="C30" s="44" t="str">
        <f t="shared" si="1"/>
        <v>341</v>
      </c>
      <c r="D30" s="45" t="str">
        <f t="shared" si="2"/>
        <v>567</v>
      </c>
      <c r="E30" s="46" t="str">
        <f t="shared" si="3"/>
        <v>383</v>
      </c>
      <c r="F30" s="47" t="str">
        <f t="shared" si="4"/>
        <v>613</v>
      </c>
      <c r="G30" s="48" t="str">
        <f t="shared" si="5"/>
        <v>503</v>
      </c>
      <c r="H30" s="49" t="str">
        <f t="shared" si="6"/>
        <v>738</v>
      </c>
      <c r="O30" s="3"/>
      <c r="R30" s="3"/>
      <c r="W30" s="50"/>
      <c r="Y30" s="1"/>
      <c r="Z30" s="3"/>
      <c r="AA30" s="6"/>
      <c r="AB30" s="6"/>
      <c r="AC30" s="22"/>
    </row>
    <row r="31" spans="1:29">
      <c r="A31" s="51"/>
      <c r="B31" s="43">
        <v>1000</v>
      </c>
      <c r="C31" s="44" t="str">
        <f t="shared" si="1"/>
        <v>426</v>
      </c>
      <c r="D31" s="45" t="str">
        <f t="shared" si="2"/>
        <v>709</v>
      </c>
      <c r="E31" s="46" t="str">
        <f t="shared" si="3"/>
        <v>479</v>
      </c>
      <c r="F31" s="47" t="str">
        <f t="shared" si="4"/>
        <v>766</v>
      </c>
      <c r="G31" s="48" t="str">
        <f t="shared" si="5"/>
        <v>629</v>
      </c>
      <c r="H31" s="49" t="str">
        <f t="shared" si="6"/>
        <v>923</v>
      </c>
      <c r="O31" s="3"/>
      <c r="R31" s="3"/>
      <c r="Y31" s="1"/>
      <c r="AB31" s="2"/>
    </row>
    <row r="32" spans="1:29">
      <c r="A32" s="51"/>
      <c r="B32" s="43">
        <v>1200</v>
      </c>
      <c r="C32" s="44" t="str">
        <f t="shared" si="1"/>
        <v>511</v>
      </c>
      <c r="D32" s="45" t="str">
        <f t="shared" si="2"/>
        <v>851</v>
      </c>
      <c r="E32" s="46" t="str">
        <f t="shared" si="3"/>
        <v>575</v>
      </c>
      <c r="F32" s="47" t="str">
        <f t="shared" si="4"/>
        <v>919</v>
      </c>
      <c r="G32" s="48" t="str">
        <f t="shared" si="5"/>
        <v>755</v>
      </c>
      <c r="H32" s="49" t="str">
        <f t="shared" si="6"/>
        <v>1.108</v>
      </c>
      <c r="K32" s="6"/>
      <c r="O32" s="6"/>
      <c r="P32" s="6"/>
      <c r="R32" s="3"/>
      <c r="Y32" s="1"/>
    </row>
    <row r="33" spans="1:37">
      <c r="A33" s="51"/>
      <c r="B33" s="43">
        <v>1400</v>
      </c>
      <c r="C33" s="44" t="str">
        <f t="shared" si="1"/>
        <v>596</v>
      </c>
      <c r="D33" s="45" t="str">
        <f t="shared" si="2"/>
        <v>993</v>
      </c>
      <c r="E33" s="46" t="str">
        <f t="shared" si="3"/>
        <v>671</v>
      </c>
      <c r="F33" s="47" t="str">
        <f t="shared" si="4"/>
        <v>1.072</v>
      </c>
      <c r="G33" s="48" t="str">
        <f t="shared" si="5"/>
        <v>881</v>
      </c>
      <c r="H33" s="49" t="str">
        <f t="shared" si="6"/>
        <v>1.292</v>
      </c>
      <c r="K33" s="52"/>
      <c r="O33" s="52"/>
      <c r="P33" s="52"/>
      <c r="R33" s="3"/>
      <c r="AC33" s="3"/>
      <c r="AD33" s="6"/>
    </row>
    <row r="34" spans="1:37">
      <c r="A34" s="51"/>
      <c r="B34" s="43">
        <v>1600</v>
      </c>
      <c r="C34" s="44" t="str">
        <f t="shared" si="1"/>
        <v>682</v>
      </c>
      <c r="D34" s="45" t="str">
        <f t="shared" si="2"/>
        <v>1.134</v>
      </c>
      <c r="E34" s="46" t="str">
        <f t="shared" si="3"/>
        <v>766</v>
      </c>
      <c r="F34" s="47" t="str">
        <f t="shared" si="4"/>
        <v>1.226</v>
      </c>
      <c r="G34" s="48" t="str">
        <f t="shared" si="5"/>
        <v>1.006</v>
      </c>
      <c r="H34" s="49" t="str">
        <f t="shared" si="6"/>
        <v>1.477</v>
      </c>
      <c r="L34" s="52"/>
      <c r="AJ34" s="3"/>
      <c r="AK34" s="6"/>
    </row>
    <row r="35" spans="1:37">
      <c r="A35" s="51"/>
      <c r="B35" s="43">
        <v>1800</v>
      </c>
      <c r="C35" s="44" t="str">
        <f t="shared" si="1"/>
        <v>767</v>
      </c>
      <c r="D35" s="45" t="str">
        <f t="shared" si="2"/>
        <v>1.276</v>
      </c>
      <c r="E35" s="46" t="str">
        <f t="shared" si="3"/>
        <v>862</v>
      </c>
      <c r="F35" s="47" t="str">
        <f t="shared" si="4"/>
        <v>1.379</v>
      </c>
      <c r="G35" s="48" t="str">
        <f t="shared" si="5"/>
        <v>1.132</v>
      </c>
      <c r="H35" s="49" t="str">
        <f t="shared" si="6"/>
        <v>1.661</v>
      </c>
      <c r="L35" s="52"/>
      <c r="AJ35" s="6"/>
      <c r="AK35" s="22"/>
    </row>
    <row r="36" spans="1:37">
      <c r="A36" s="51"/>
      <c r="B36" s="43">
        <v>2000</v>
      </c>
      <c r="C36" s="44" t="str">
        <f t="shared" si="1"/>
        <v>852</v>
      </c>
      <c r="D36" s="45" t="str">
        <f t="shared" si="2"/>
        <v>1.418</v>
      </c>
      <c r="E36" s="46" t="str">
        <f t="shared" si="3"/>
        <v>958</v>
      </c>
      <c r="F36" s="47" t="str">
        <f t="shared" si="4"/>
        <v>1.532</v>
      </c>
      <c r="G36" s="48" t="str">
        <f t="shared" si="5"/>
        <v>1.258</v>
      </c>
      <c r="H36" s="49" t="str">
        <f t="shared" si="6"/>
        <v>1.846</v>
      </c>
      <c r="L36" s="6"/>
      <c r="AJ36" s="22"/>
    </row>
    <row r="37" spans="1:37" ht="13.9" thickBot="1">
      <c r="A37" s="51"/>
      <c r="B37" s="53" t="s">
        <v>21</v>
      </c>
      <c r="C37" s="54">
        <f>C16</f>
        <v>1.3463400000000001</v>
      </c>
      <c r="D37" s="55">
        <f>D16</f>
        <v>1.1326499999999999</v>
      </c>
      <c r="E37" s="56">
        <f>H16</f>
        <v>1.31098</v>
      </c>
      <c r="F37" s="57">
        <f>I16</f>
        <v>1.1208400000000001</v>
      </c>
      <c r="G37" s="58">
        <f>M16</f>
        <v>1.34843</v>
      </c>
      <c r="H37" s="59">
        <f>N16</f>
        <v>1.15483</v>
      </c>
      <c r="I37" s="6"/>
      <c r="K37" s="3"/>
      <c r="L37" s="6"/>
      <c r="M37" s="3"/>
      <c r="N37" s="6"/>
      <c r="O37" s="6"/>
      <c r="P37" s="3"/>
    </row>
    <row r="38" spans="1:37">
      <c r="A38" s="51"/>
      <c r="I38" s="6"/>
      <c r="K38" s="3"/>
      <c r="L38" s="6"/>
      <c r="M38" s="6"/>
      <c r="N38" s="6"/>
      <c r="O38" s="22"/>
      <c r="P38" s="3"/>
    </row>
    <row r="39" spans="1:37">
      <c r="A39" s="51"/>
      <c r="B39" s="60" t="str">
        <f>G7</f>
        <v/>
      </c>
      <c r="I39" s="3"/>
      <c r="K39" s="3"/>
      <c r="L39" s="52"/>
      <c r="M39" s="6"/>
      <c r="N39" s="3"/>
      <c r="O39" s="3"/>
      <c r="P39" s="3"/>
    </row>
    <row r="40" spans="1:37" ht="20.45">
      <c r="A40" s="51"/>
      <c r="B40" s="61"/>
      <c r="L40" s="52"/>
    </row>
    <row r="41" spans="1:37">
      <c r="A41" s="51"/>
      <c r="H41" s="26"/>
    </row>
    <row r="42" spans="1:37">
      <c r="A42" s="51"/>
      <c r="H42" s="26"/>
    </row>
    <row r="43" spans="1:37">
      <c r="A43" s="51"/>
      <c r="H43" s="26"/>
    </row>
    <row r="44" spans="1:37">
      <c r="A44" s="51"/>
      <c r="H44" s="26"/>
    </row>
    <row r="45" spans="1:37">
      <c r="A45" s="7"/>
      <c r="L45" s="7"/>
    </row>
    <row r="46" spans="1:37">
      <c r="A46" s="7"/>
      <c r="H46" s="26"/>
    </row>
    <row r="47" spans="1:37">
      <c r="A47" s="7"/>
      <c r="E47" s="26"/>
      <c r="H47" s="26"/>
    </row>
    <row r="48" spans="1:37">
      <c r="A48" s="7"/>
      <c r="H48" s="26"/>
    </row>
    <row r="49" spans="1:16">
      <c r="A49" s="7"/>
      <c r="P49" s="7"/>
    </row>
    <row r="50" spans="1:16">
      <c r="A50" s="7"/>
      <c r="P50" s="7"/>
    </row>
    <row r="51" spans="1:16">
      <c r="A51" s="7"/>
      <c r="P51" s="7"/>
    </row>
    <row r="52" spans="1:16">
      <c r="A52" s="7"/>
      <c r="P52" s="7"/>
    </row>
    <row r="53" spans="1:16">
      <c r="A53" s="7"/>
      <c r="P53" s="7"/>
    </row>
    <row r="54" spans="1:16">
      <c r="A54" s="7"/>
      <c r="P54" s="7"/>
    </row>
    <row r="55" spans="1:16">
      <c r="A55" s="7"/>
      <c r="P55" s="7"/>
    </row>
    <row r="56" spans="1:16">
      <c r="A56" s="7"/>
      <c r="P56" s="7"/>
    </row>
    <row r="57" spans="1:16">
      <c r="A57" s="6"/>
      <c r="P57" s="7"/>
    </row>
    <row r="58" spans="1:16">
      <c r="A58" s="6"/>
      <c r="P58" s="7"/>
    </row>
    <row r="59" spans="1:16">
      <c r="A59" s="6"/>
      <c r="P59" s="7"/>
    </row>
    <row r="60" spans="1:16">
      <c r="A60" s="6"/>
      <c r="P60" s="7"/>
    </row>
    <row r="61" spans="1:16">
      <c r="A61" s="6"/>
      <c r="P61" s="7"/>
    </row>
    <row r="62" spans="1:16">
      <c r="A62" s="6"/>
      <c r="P62" s="7"/>
    </row>
    <row r="63" spans="1:16">
      <c r="A63" s="6"/>
      <c r="P63" s="7"/>
    </row>
    <row r="64" spans="1:16">
      <c r="A64" s="6"/>
      <c r="B64" s="6"/>
      <c r="C64" s="6"/>
      <c r="D64" s="7"/>
      <c r="E64" s="7"/>
      <c r="F64" s="7"/>
      <c r="G64" s="7"/>
      <c r="H64" s="6"/>
      <c r="I64" s="7"/>
      <c r="J64" s="7"/>
      <c r="K64" s="7"/>
      <c r="L64" s="7"/>
      <c r="M64" s="6"/>
      <c r="N64" s="7"/>
      <c r="O64" s="7"/>
      <c r="P64" s="7"/>
    </row>
    <row r="65" spans="1:16">
      <c r="A65" s="6"/>
      <c r="B65" s="6"/>
      <c r="C65" s="6"/>
      <c r="D65" s="7"/>
      <c r="E65" s="7"/>
      <c r="F65" s="7"/>
      <c r="G65" s="7"/>
      <c r="H65" s="6"/>
      <c r="I65" s="7"/>
      <c r="J65" s="7"/>
      <c r="K65" s="7"/>
      <c r="L65" s="7"/>
      <c r="M65" s="6"/>
      <c r="N65" s="7"/>
      <c r="O65" s="7"/>
      <c r="P65" s="7"/>
    </row>
    <row r="66" spans="1:16">
      <c r="A66" s="6"/>
      <c r="B66" s="6"/>
      <c r="C66" s="6"/>
      <c r="D66" s="7"/>
      <c r="E66" s="7"/>
      <c r="F66" s="7"/>
      <c r="G66" s="7"/>
      <c r="H66" s="6"/>
      <c r="I66" s="7"/>
      <c r="J66" s="7"/>
      <c r="K66" s="7"/>
      <c r="L66" s="7"/>
      <c r="M66" s="6"/>
      <c r="N66" s="7"/>
      <c r="O66" s="7"/>
      <c r="P66" s="7"/>
    </row>
    <row r="67" spans="1:16">
      <c r="A67" s="6"/>
      <c r="B67" s="6"/>
      <c r="C67" s="6"/>
      <c r="D67" s="7"/>
      <c r="E67" s="7"/>
      <c r="F67" s="7"/>
      <c r="G67" s="7"/>
      <c r="H67" s="6"/>
      <c r="I67" s="7"/>
      <c r="J67" s="7"/>
      <c r="K67" s="7"/>
      <c r="L67" s="7"/>
      <c r="M67" s="6"/>
      <c r="N67" s="7"/>
      <c r="O67" s="7"/>
      <c r="P67" s="7"/>
    </row>
    <row r="68" spans="1:16">
      <c r="A68" s="6"/>
      <c r="B68" s="6"/>
      <c r="C68" s="6"/>
      <c r="D68" s="7"/>
      <c r="E68" s="7"/>
      <c r="F68" s="7"/>
      <c r="G68" s="7"/>
      <c r="H68" s="6"/>
      <c r="I68" s="7"/>
      <c r="J68" s="7"/>
      <c r="K68" s="7"/>
      <c r="L68" s="7"/>
      <c r="M68" s="6"/>
      <c r="N68" s="7"/>
      <c r="O68" s="7"/>
      <c r="P68" s="7"/>
    </row>
    <row r="69" spans="1:16">
      <c r="A69" s="6"/>
      <c r="B69" s="6"/>
      <c r="C69" s="6"/>
      <c r="D69" s="7"/>
      <c r="E69" s="7"/>
      <c r="F69" s="7"/>
      <c r="G69" s="7"/>
      <c r="H69" s="6"/>
      <c r="I69" s="7"/>
      <c r="J69" s="7"/>
      <c r="K69" s="7"/>
      <c r="L69" s="7"/>
      <c r="M69" s="6"/>
      <c r="N69" s="7"/>
      <c r="O69" s="7"/>
      <c r="P69" s="7"/>
    </row>
    <row r="70" spans="1:16">
      <c r="A70" s="6"/>
      <c r="B70" s="6"/>
      <c r="C70" s="6"/>
      <c r="H70" s="6"/>
      <c r="M70" s="6"/>
    </row>
    <row r="71" spans="1:16">
      <c r="A71" s="6"/>
      <c r="B71" s="6"/>
      <c r="C71" s="6"/>
      <c r="H71" s="6"/>
      <c r="M71" s="6"/>
    </row>
    <row r="72" spans="1:16">
      <c r="A72" s="6"/>
    </row>
    <row r="73" spans="1:16">
      <c r="A73" s="6"/>
    </row>
    <row r="74" spans="1:16">
      <c r="A74" s="6"/>
      <c r="B74" s="74" t="s">
        <v>22</v>
      </c>
      <c r="C74" s="74"/>
      <c r="D74" s="74"/>
      <c r="E74" s="74"/>
      <c r="F74" s="74"/>
      <c r="G74" s="74"/>
      <c r="H74" s="52" t="s">
        <v>23</v>
      </c>
      <c r="I74" s="52"/>
      <c r="J74" s="52" t="s">
        <v>24</v>
      </c>
      <c r="K74" s="52"/>
      <c r="M74" s="52"/>
      <c r="N74" s="52"/>
      <c r="O74" s="2"/>
    </row>
    <row r="75" spans="1:16">
      <c r="A75" s="6"/>
      <c r="B75" s="62" t="s">
        <v>25</v>
      </c>
      <c r="C75" s="62" t="s">
        <v>26</v>
      </c>
      <c r="D75" s="62" t="s">
        <v>25</v>
      </c>
      <c r="E75" s="62" t="s">
        <v>26</v>
      </c>
      <c r="F75" s="62" t="s">
        <v>25</v>
      </c>
      <c r="G75" s="62" t="s">
        <v>26</v>
      </c>
      <c r="H75" s="62" t="s">
        <v>25</v>
      </c>
      <c r="I75" s="62" t="s">
        <v>26</v>
      </c>
      <c r="J75" s="62" t="s">
        <v>25</v>
      </c>
      <c r="K75" s="62" t="s">
        <v>26</v>
      </c>
      <c r="M75" s="62"/>
      <c r="N75" s="62"/>
      <c r="O75" s="62"/>
      <c r="P75" s="62"/>
    </row>
    <row r="76" spans="1:16">
      <c r="B76" s="62" t="s">
        <v>27</v>
      </c>
      <c r="C76" s="62" t="s">
        <v>13</v>
      </c>
      <c r="D76" s="62" t="s">
        <v>27</v>
      </c>
      <c r="E76" s="62" t="s">
        <v>13</v>
      </c>
      <c r="F76" s="62" t="s">
        <v>27</v>
      </c>
      <c r="G76" s="62" t="s">
        <v>13</v>
      </c>
      <c r="H76" s="62" t="s">
        <v>27</v>
      </c>
      <c r="I76" s="62" t="s">
        <v>13</v>
      </c>
      <c r="J76" s="62" t="s">
        <v>27</v>
      </c>
      <c r="K76" s="62" t="s">
        <v>13</v>
      </c>
      <c r="M76" s="62"/>
      <c r="N76" s="62"/>
      <c r="O76" s="62"/>
      <c r="P76" s="62"/>
    </row>
    <row r="77" spans="1:16">
      <c r="B77" s="63">
        <v>30.08</v>
      </c>
      <c r="C77" s="64">
        <v>804</v>
      </c>
      <c r="D77" s="63">
        <v>50.74</v>
      </c>
      <c r="E77" s="63">
        <v>1608</v>
      </c>
      <c r="F77" s="63">
        <v>60.96</v>
      </c>
      <c r="G77" s="63">
        <v>2046</v>
      </c>
      <c r="H77" s="64">
        <v>10.4</v>
      </c>
      <c r="I77" s="63">
        <v>198</v>
      </c>
      <c r="J77" s="63">
        <v>20</v>
      </c>
      <c r="K77" s="63">
        <v>469</v>
      </c>
      <c r="M77" s="64"/>
      <c r="N77" s="63"/>
      <c r="O77" s="63"/>
      <c r="P77" s="63"/>
    </row>
    <row r="78" spans="1:16">
      <c r="B78" s="63">
        <v>30.26</v>
      </c>
      <c r="C78" s="63">
        <v>1063</v>
      </c>
      <c r="D78" s="63">
        <v>51.07</v>
      </c>
      <c r="E78" s="63">
        <v>1989</v>
      </c>
      <c r="F78" s="63">
        <v>61.83</v>
      </c>
      <c r="G78" s="63">
        <v>2501</v>
      </c>
      <c r="H78" s="63">
        <v>10.3</v>
      </c>
      <c r="I78" s="63">
        <v>300</v>
      </c>
      <c r="J78" s="63">
        <v>20.2</v>
      </c>
      <c r="K78" s="63">
        <v>657</v>
      </c>
      <c r="M78" s="63"/>
      <c r="N78" s="63"/>
      <c r="O78" s="63"/>
      <c r="P78" s="63"/>
    </row>
    <row r="79" spans="1:16">
      <c r="B79" s="63">
        <v>29.67</v>
      </c>
      <c r="C79" s="63">
        <v>1196</v>
      </c>
      <c r="D79" s="63">
        <v>51.02</v>
      </c>
      <c r="E79" s="63">
        <v>2257</v>
      </c>
      <c r="F79" s="63">
        <v>61.5</v>
      </c>
      <c r="G79" s="63">
        <v>2801</v>
      </c>
      <c r="H79" s="63">
        <v>10.3</v>
      </c>
      <c r="I79" s="63">
        <v>354</v>
      </c>
      <c r="J79" s="63">
        <v>19.8</v>
      </c>
      <c r="K79" s="63">
        <v>744</v>
      </c>
      <c r="M79" s="63"/>
      <c r="N79" s="63"/>
      <c r="O79" s="63"/>
      <c r="P79" s="63"/>
    </row>
    <row r="80" spans="1:16">
      <c r="B80" s="65"/>
      <c r="C80" s="65"/>
      <c r="D80" s="65"/>
      <c r="E80" s="65"/>
      <c r="F80" s="65"/>
      <c r="G80" s="65"/>
      <c r="H80" s="65"/>
      <c r="I80" s="65"/>
      <c r="J80" s="65"/>
      <c r="K80" s="65"/>
      <c r="M80" s="65"/>
      <c r="N80" s="65"/>
      <c r="O80" s="65"/>
      <c r="P80" s="65"/>
    </row>
    <row r="81" spans="2:27">
      <c r="B81" s="65"/>
      <c r="C81" s="65"/>
      <c r="D81" s="65"/>
      <c r="E81" s="65"/>
      <c r="F81" s="65"/>
      <c r="G81" s="65"/>
      <c r="H81" s="65"/>
      <c r="I81" s="65"/>
      <c r="J81" s="65"/>
      <c r="K81" s="65"/>
      <c r="M81" s="65"/>
      <c r="N81" s="65"/>
      <c r="O81" s="65"/>
      <c r="P81" s="65"/>
    </row>
    <row r="82" spans="2:27">
      <c r="B82" s="65"/>
      <c r="C82" s="65"/>
      <c r="D82" s="65"/>
      <c r="E82" s="65"/>
      <c r="F82" s="65"/>
      <c r="G82" s="65"/>
      <c r="H82" s="65"/>
      <c r="I82" s="65"/>
      <c r="J82" s="65"/>
      <c r="K82" s="65"/>
      <c r="M82" s="65"/>
      <c r="N82" s="65"/>
      <c r="O82" s="65"/>
      <c r="P82" s="65"/>
    </row>
    <row r="83" spans="2:27">
      <c r="B83" s="63">
        <v>29.51</v>
      </c>
      <c r="C83" s="63">
        <v>1304</v>
      </c>
      <c r="D83" s="63">
        <v>50.93</v>
      </c>
      <c r="E83" s="63">
        <v>2679</v>
      </c>
      <c r="F83" s="63">
        <v>61.03</v>
      </c>
      <c r="G83" s="63">
        <v>3412</v>
      </c>
      <c r="H83" s="63">
        <v>10.1</v>
      </c>
      <c r="I83" s="63">
        <v>309</v>
      </c>
      <c r="J83" s="63">
        <v>20.100000000000001</v>
      </c>
      <c r="K83" s="63">
        <v>761</v>
      </c>
      <c r="M83" s="63"/>
      <c r="N83" s="63"/>
      <c r="O83" s="63"/>
      <c r="P83" s="63"/>
    </row>
    <row r="84" spans="2:27">
      <c r="B84" s="63">
        <v>29.78</v>
      </c>
      <c r="C84" s="63">
        <v>1791</v>
      </c>
      <c r="D84" s="63">
        <v>50.61</v>
      </c>
      <c r="E84" s="63">
        <v>3386</v>
      </c>
      <c r="F84" s="63">
        <v>61.1</v>
      </c>
      <c r="G84" s="63">
        <v>4234</v>
      </c>
      <c r="H84" s="63">
        <v>10.09</v>
      </c>
      <c r="I84" s="63">
        <v>558</v>
      </c>
      <c r="J84" s="63">
        <v>20.2</v>
      </c>
      <c r="K84" s="63">
        <v>1122</v>
      </c>
      <c r="M84" s="63"/>
      <c r="N84" s="63"/>
      <c r="O84" s="63"/>
      <c r="P84" s="63"/>
    </row>
    <row r="85" spans="2:27">
      <c r="B85" s="63">
        <v>29.86</v>
      </c>
      <c r="C85" s="63">
        <v>2133</v>
      </c>
      <c r="D85" s="63">
        <v>50.98</v>
      </c>
      <c r="E85" s="63">
        <v>3971</v>
      </c>
      <c r="F85" s="63">
        <v>61.94</v>
      </c>
      <c r="G85" s="63">
        <v>4939</v>
      </c>
      <c r="H85" s="63">
        <v>10.199999999999999</v>
      </c>
      <c r="I85" s="63">
        <v>645</v>
      </c>
      <c r="J85" s="63">
        <v>20.3</v>
      </c>
      <c r="K85" s="63">
        <v>1373</v>
      </c>
      <c r="M85" s="63"/>
      <c r="N85" s="63"/>
      <c r="O85" s="63"/>
      <c r="P85" s="63"/>
      <c r="AA85" s="4"/>
    </row>
    <row r="86" spans="2:27">
      <c r="B86" s="65">
        <v>30.32</v>
      </c>
      <c r="C86" s="65">
        <v>839</v>
      </c>
      <c r="D86" s="65">
        <v>50.52</v>
      </c>
      <c r="E86" s="65">
        <v>1665</v>
      </c>
      <c r="F86" s="65">
        <v>62.28</v>
      </c>
      <c r="G86" s="65">
        <v>2195</v>
      </c>
      <c r="H86" s="65">
        <v>10.1</v>
      </c>
      <c r="I86" s="65">
        <v>199</v>
      </c>
      <c r="J86" s="65">
        <v>20.2</v>
      </c>
      <c r="K86" s="65">
        <v>491</v>
      </c>
      <c r="M86" s="65"/>
      <c r="N86" s="65"/>
      <c r="O86" s="65"/>
      <c r="P86" s="65"/>
      <c r="AA86" s="4"/>
    </row>
    <row r="87" spans="2:27">
      <c r="B87" s="65">
        <v>29.66</v>
      </c>
      <c r="C87" s="65">
        <v>1076</v>
      </c>
      <c r="D87" s="65">
        <v>50.92</v>
      </c>
      <c r="E87" s="65">
        <v>2056</v>
      </c>
      <c r="F87" s="65">
        <v>61.46</v>
      </c>
      <c r="G87" s="65">
        <v>2566</v>
      </c>
      <c r="H87" s="65">
        <v>10.199999999999999</v>
      </c>
      <c r="I87" s="65">
        <v>307</v>
      </c>
      <c r="J87" s="65">
        <v>20.3</v>
      </c>
      <c r="K87" s="65">
        <v>695</v>
      </c>
      <c r="M87" s="65"/>
      <c r="N87" s="65"/>
      <c r="O87" s="65"/>
      <c r="P87" s="65"/>
      <c r="AA87" s="4"/>
    </row>
    <row r="88" spans="2:27">
      <c r="B88" s="65">
        <v>29.66</v>
      </c>
      <c r="C88" s="65">
        <v>1243</v>
      </c>
      <c r="D88" s="65">
        <v>49.95</v>
      </c>
      <c r="E88" s="65">
        <v>2290</v>
      </c>
      <c r="F88" s="65">
        <v>61.19</v>
      </c>
      <c r="G88" s="65">
        <v>2896</v>
      </c>
      <c r="H88" s="65">
        <v>10.3</v>
      </c>
      <c r="I88" s="65">
        <v>369</v>
      </c>
      <c r="J88" s="65">
        <v>20.100000000000001</v>
      </c>
      <c r="K88" s="65">
        <v>795</v>
      </c>
      <c r="M88" s="65"/>
      <c r="N88" s="65"/>
      <c r="O88" s="65"/>
      <c r="P88" s="65"/>
    </row>
    <row r="89" spans="2:27">
      <c r="B89" s="63"/>
      <c r="C89" s="63"/>
      <c r="D89" s="63"/>
      <c r="E89" s="63"/>
      <c r="F89" s="63"/>
      <c r="G89" s="63"/>
      <c r="H89" s="63"/>
      <c r="I89" s="63"/>
      <c r="J89" s="63"/>
      <c r="K89" s="63"/>
      <c r="M89" s="63"/>
      <c r="N89" s="63"/>
      <c r="O89" s="63"/>
      <c r="P89" s="63"/>
    </row>
    <row r="90" spans="2:27">
      <c r="B90" s="63"/>
      <c r="C90" s="63"/>
      <c r="D90" s="63"/>
      <c r="E90" s="63"/>
      <c r="F90" s="63"/>
      <c r="G90" s="63"/>
      <c r="H90" s="63"/>
      <c r="I90" s="63"/>
      <c r="J90" s="63"/>
      <c r="K90" s="63"/>
      <c r="M90" s="63"/>
      <c r="N90" s="63"/>
      <c r="O90" s="63"/>
      <c r="P90" s="63"/>
    </row>
    <row r="91" spans="2:27">
      <c r="B91" s="63"/>
      <c r="C91" s="63"/>
      <c r="D91" s="63"/>
      <c r="E91" s="63"/>
      <c r="F91" s="63"/>
      <c r="G91" s="63"/>
      <c r="H91" s="63"/>
      <c r="I91" s="63"/>
      <c r="J91" s="63"/>
      <c r="K91" s="63"/>
      <c r="M91" s="63"/>
      <c r="N91" s="63"/>
      <c r="O91" s="63"/>
      <c r="P91" s="63"/>
    </row>
    <row r="92" spans="2:27">
      <c r="B92" s="66">
        <v>30.4</v>
      </c>
      <c r="C92" s="66">
        <v>1386</v>
      </c>
      <c r="D92" s="66">
        <v>51.16</v>
      </c>
      <c r="E92" s="66">
        <v>2809</v>
      </c>
      <c r="F92" s="66">
        <v>62.19</v>
      </c>
      <c r="G92" s="66">
        <v>3640</v>
      </c>
      <c r="H92" s="66">
        <v>11.1</v>
      </c>
      <c r="I92" s="66">
        <v>354</v>
      </c>
      <c r="J92" s="66">
        <v>19.600000000000001</v>
      </c>
      <c r="K92" s="66">
        <v>775</v>
      </c>
      <c r="M92" s="66"/>
      <c r="N92" s="66"/>
      <c r="O92" s="66"/>
      <c r="P92" s="66"/>
    </row>
    <row r="93" spans="2:27">
      <c r="B93" s="66">
        <v>30.01</v>
      </c>
      <c r="C93" s="66">
        <v>1876</v>
      </c>
      <c r="D93" s="66">
        <v>51.1</v>
      </c>
      <c r="E93" s="66">
        <v>3548</v>
      </c>
      <c r="F93" s="66">
        <v>61.67</v>
      </c>
      <c r="G93" s="66">
        <v>4448</v>
      </c>
      <c r="H93" s="66">
        <v>10.5</v>
      </c>
      <c r="I93" s="66">
        <v>547</v>
      </c>
      <c r="J93" s="66">
        <v>19.8</v>
      </c>
      <c r="K93" s="66">
        <v>1140</v>
      </c>
      <c r="M93" s="66"/>
      <c r="N93" s="66"/>
      <c r="O93" s="66"/>
      <c r="P93" s="66"/>
    </row>
    <row r="94" spans="2:27">
      <c r="B94" s="66">
        <v>30.1</v>
      </c>
      <c r="C94" s="66">
        <v>2232</v>
      </c>
      <c r="D94" s="66">
        <v>51.07</v>
      </c>
      <c r="E94" s="66">
        <v>4128</v>
      </c>
      <c r="F94" s="66">
        <v>61.62</v>
      </c>
      <c r="G94" s="66">
        <v>5116</v>
      </c>
      <c r="H94" s="66">
        <v>10.4</v>
      </c>
      <c r="I94" s="66">
        <v>678</v>
      </c>
      <c r="J94" s="66">
        <v>20.2</v>
      </c>
      <c r="K94" s="66">
        <v>1420</v>
      </c>
      <c r="M94" s="66"/>
      <c r="N94" s="66"/>
      <c r="O94" s="66"/>
      <c r="P94" s="66"/>
    </row>
    <row r="95" spans="2:27">
      <c r="B95" s="63">
        <v>30.07</v>
      </c>
      <c r="C95" s="63">
        <v>886</v>
      </c>
      <c r="D95" s="63">
        <v>51.18</v>
      </c>
      <c r="E95" s="63">
        <v>1803</v>
      </c>
      <c r="F95" s="63">
        <v>61.76</v>
      </c>
      <c r="G95" s="63">
        <v>2298</v>
      </c>
      <c r="H95" s="63">
        <v>10.5</v>
      </c>
      <c r="I95" s="63">
        <v>223</v>
      </c>
      <c r="J95" s="63">
        <v>20.2</v>
      </c>
      <c r="K95" s="63">
        <v>523</v>
      </c>
      <c r="M95" s="63"/>
      <c r="N95" s="63"/>
      <c r="O95" s="63"/>
      <c r="P95" s="63"/>
    </row>
    <row r="96" spans="2:27">
      <c r="B96" s="63">
        <v>29.65</v>
      </c>
      <c r="C96" s="63">
        <v>1133</v>
      </c>
      <c r="D96" s="63">
        <v>50.62</v>
      </c>
      <c r="E96" s="63">
        <v>2155</v>
      </c>
      <c r="F96" s="63">
        <v>61.45</v>
      </c>
      <c r="G96" s="63">
        <v>2703</v>
      </c>
      <c r="H96" s="63">
        <v>10.3</v>
      </c>
      <c r="I96" s="63">
        <v>323</v>
      </c>
      <c r="J96" s="63">
        <v>20</v>
      </c>
      <c r="K96" s="63">
        <v>706</v>
      </c>
      <c r="M96" s="63"/>
      <c r="N96" s="63"/>
      <c r="O96" s="63"/>
      <c r="P96" s="63"/>
    </row>
    <row r="97" spans="2:16">
      <c r="B97" s="63">
        <v>29.51</v>
      </c>
      <c r="C97" s="63">
        <v>1281</v>
      </c>
      <c r="D97" s="63">
        <v>50.6</v>
      </c>
      <c r="E97" s="63">
        <v>2422</v>
      </c>
      <c r="F97" s="63">
        <v>61.92</v>
      </c>
      <c r="G97" s="63">
        <v>3071</v>
      </c>
      <c r="H97" s="63">
        <v>10.7</v>
      </c>
      <c r="I97" s="63">
        <v>390</v>
      </c>
      <c r="J97" s="63">
        <v>19.8</v>
      </c>
      <c r="K97" s="63">
        <v>801</v>
      </c>
      <c r="M97" s="63"/>
      <c r="N97" s="63"/>
      <c r="O97" s="63"/>
      <c r="P97" s="63"/>
    </row>
    <row r="98" spans="2:16">
      <c r="B98" s="67"/>
      <c r="C98" s="67"/>
      <c r="D98" s="67"/>
      <c r="E98" s="67"/>
      <c r="F98" s="67"/>
      <c r="G98" s="67"/>
      <c r="H98" s="67"/>
      <c r="I98" s="67"/>
      <c r="J98" s="67"/>
      <c r="K98" s="67"/>
      <c r="M98" s="67"/>
      <c r="N98" s="67"/>
      <c r="O98" s="67"/>
      <c r="P98" s="67"/>
    </row>
    <row r="99" spans="2:16">
      <c r="B99" s="67"/>
      <c r="C99" s="67"/>
      <c r="D99" s="67"/>
      <c r="E99" s="67"/>
      <c r="F99" s="67"/>
      <c r="G99" s="67"/>
      <c r="H99" s="67"/>
      <c r="I99" s="67"/>
      <c r="J99" s="67"/>
      <c r="K99" s="67"/>
      <c r="M99" s="67"/>
      <c r="N99" s="67"/>
      <c r="O99" s="67"/>
      <c r="P99" s="67"/>
    </row>
    <row r="100" spans="2:16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M100" s="67"/>
      <c r="N100" s="67"/>
      <c r="O100" s="67"/>
      <c r="P100" s="67"/>
    </row>
    <row r="101" spans="2:16">
      <c r="B101" s="63">
        <v>30.2</v>
      </c>
      <c r="C101" s="63">
        <v>1452</v>
      </c>
      <c r="D101" s="63">
        <v>51.16</v>
      </c>
      <c r="E101" s="63">
        <v>2966</v>
      </c>
      <c r="F101" s="63">
        <v>61.17</v>
      </c>
      <c r="G101" s="63">
        <v>3755</v>
      </c>
      <c r="H101" s="63">
        <v>10.7</v>
      </c>
      <c r="I101" s="63">
        <v>355</v>
      </c>
      <c r="J101" s="63">
        <v>19.899999999999999</v>
      </c>
      <c r="K101" s="63">
        <v>829</v>
      </c>
      <c r="M101" s="63"/>
      <c r="N101" s="63"/>
      <c r="O101" s="63"/>
      <c r="P101" s="63"/>
    </row>
    <row r="102" spans="2:16">
      <c r="B102" s="63">
        <v>29.61</v>
      </c>
      <c r="C102" s="63">
        <v>1906</v>
      </c>
      <c r="D102" s="63">
        <v>50.93</v>
      </c>
      <c r="E102" s="63">
        <v>3668</v>
      </c>
      <c r="F102" s="63">
        <v>61.51</v>
      </c>
      <c r="G102" s="63">
        <v>4604</v>
      </c>
      <c r="H102" s="63">
        <v>10.3</v>
      </c>
      <c r="I102" s="63">
        <v>551</v>
      </c>
      <c r="J102" s="63">
        <v>19.8</v>
      </c>
      <c r="K102" s="63">
        <v>1179</v>
      </c>
      <c r="M102" s="63"/>
      <c r="N102" s="63"/>
      <c r="O102" s="63"/>
      <c r="P102" s="63"/>
    </row>
    <row r="103" spans="2:16">
      <c r="B103" s="63">
        <v>29.99</v>
      </c>
      <c r="C103" s="63">
        <v>2275</v>
      </c>
      <c r="D103" s="63">
        <v>51.17</v>
      </c>
      <c r="E103" s="63">
        <v>4267</v>
      </c>
      <c r="F103" s="63">
        <v>61.59</v>
      </c>
      <c r="G103" s="63">
        <v>5261</v>
      </c>
      <c r="H103" s="63">
        <v>10.3</v>
      </c>
      <c r="I103" s="63">
        <v>682</v>
      </c>
      <c r="J103" s="63">
        <v>19.7</v>
      </c>
      <c r="K103" s="63">
        <v>1408</v>
      </c>
      <c r="M103" s="63"/>
      <c r="N103" s="63"/>
      <c r="O103" s="63"/>
      <c r="P103" s="63"/>
    </row>
    <row r="104" spans="2:16">
      <c r="B104" s="7"/>
      <c r="C104" s="7"/>
      <c r="D104" s="7"/>
      <c r="E104" s="7"/>
      <c r="F104" s="7"/>
      <c r="G104" s="7"/>
      <c r="H104" s="7"/>
      <c r="I104" s="7"/>
      <c r="J104" s="7"/>
      <c r="K104" s="7"/>
      <c r="M104" s="7"/>
      <c r="N104" s="7"/>
      <c r="O104" s="7"/>
      <c r="P104" s="7"/>
    </row>
    <row r="105" spans="2:16">
      <c r="B105" s="6"/>
      <c r="C105" s="6"/>
      <c r="D105" s="6"/>
      <c r="E105" s="7"/>
      <c r="F105" s="7"/>
      <c r="G105" s="7"/>
      <c r="H105" s="6"/>
      <c r="I105" s="6"/>
      <c r="J105" s="7"/>
      <c r="K105" s="7"/>
      <c r="M105" s="6"/>
      <c r="N105" s="6"/>
      <c r="O105" s="7"/>
      <c r="P105" s="7"/>
    </row>
    <row r="106" spans="2:16">
      <c r="B106" s="6"/>
      <c r="C106" s="6"/>
      <c r="D106" s="6"/>
      <c r="E106" s="7"/>
      <c r="F106" s="7"/>
      <c r="G106" s="7"/>
      <c r="H106" s="6"/>
      <c r="I106" s="6"/>
      <c r="J106" s="7"/>
      <c r="K106" s="7"/>
      <c r="M106" s="6"/>
      <c r="N106" s="6"/>
      <c r="O106" s="7"/>
      <c r="P106" s="7"/>
    </row>
    <row r="107" spans="2:16">
      <c r="B107" s="7"/>
      <c r="C107" s="7"/>
      <c r="D107" s="7"/>
      <c r="E107" s="7"/>
      <c r="F107" s="7"/>
      <c r="G107" s="7"/>
      <c r="H107" s="7"/>
      <c r="I107" s="7"/>
      <c r="J107" s="7"/>
      <c r="K107" s="7"/>
      <c r="M107" s="7"/>
      <c r="N107" s="7"/>
      <c r="O107" s="7"/>
      <c r="P107" s="7"/>
    </row>
  </sheetData>
  <mergeCells count="10">
    <mergeCell ref="C25:D25"/>
    <mergeCell ref="E25:F25"/>
    <mergeCell ref="G25:H25"/>
    <mergeCell ref="B74:G74"/>
    <mergeCell ref="Z4:AA4"/>
    <mergeCell ref="C12:D12"/>
    <mergeCell ref="H12:I12"/>
    <mergeCell ref="M12:N12"/>
    <mergeCell ref="B22:H22"/>
    <mergeCell ref="C24:H2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F8E89E639CE4DB2EC0189B9B6E655" ma:contentTypeVersion="14" ma:contentTypeDescription="Create a new document." ma:contentTypeScope="" ma:versionID="942d6d0763569025a92a55a27bfff3c6">
  <xsd:schema xmlns:xsd="http://www.w3.org/2001/XMLSchema" xmlns:xs="http://www.w3.org/2001/XMLSchema" xmlns:p="http://schemas.microsoft.com/office/2006/metadata/properties" xmlns:ns2="897c3486-3364-4792-8001-57f75b62b7d7" xmlns:ns3="3a607da8-c6c3-42f1-97b5-bfde1e28649f" targetNamespace="http://schemas.microsoft.com/office/2006/metadata/properties" ma:root="true" ma:fieldsID="db844b07bfa3d8f239c55db0624d5e2b" ns2:_="" ns3:_="">
    <xsd:import namespace="897c3486-3364-4792-8001-57f75b62b7d7"/>
    <xsd:import namespace="3a607da8-c6c3-42f1-97b5-bfde1e28649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7c3486-3364-4792-8001-57f75b62b7d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250a0a5f-58b7-4014-a55c-2618a27d2ac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07da8-c6c3-42f1-97b5-bfde1e28649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cf954e03-0a49-47d9-b5ba-5c081f51d73e}" ma:internalName="TaxCatchAll" ma:showField="CatchAllData" ma:web="3a607da8-c6c3-42f1-97b5-bfde1e28649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607da8-c6c3-42f1-97b5-bfde1e28649f" xsi:nil="true"/>
    <lcf76f155ced4ddcb4097134ff3c332f xmlns="897c3486-3364-4792-8001-57f75b62b7d7">
      <Terms xmlns="http://schemas.microsoft.com/office/infopath/2007/PartnerControls"/>
    </lcf76f155ced4ddcb4097134ff3c332f>
    <SharedWithUsers xmlns="3a607da8-c6c3-42f1-97b5-bfde1e28649f">
      <UserInfo>
        <DisplayName>Olivier SCHMITZ</DisplayName>
        <AccountId>55</AccountId>
        <AccountType/>
      </UserInfo>
      <UserInfo>
        <DisplayName>Jan-Willem PLUKAARD</DisplayName>
        <AccountId>38</AccountId>
        <AccountType/>
      </UserInfo>
      <UserInfo>
        <DisplayName>Robert CURTZ</DisplayName>
        <AccountId>54</AccountId>
        <AccountType/>
      </UserInfo>
      <UserInfo>
        <DisplayName>Aurélie CAHAGNE</DisplayName>
        <AccountId>24</AccountId>
        <AccountType/>
      </UserInfo>
      <UserInfo>
        <DisplayName>Christophe RAES</DisplayName>
        <AccountId>56</AccountId>
        <AccountType/>
      </UserInfo>
      <UserInfo>
        <DisplayName>Valérie CECCALDI</DisplayName>
        <AccountId>57</AccountId>
        <AccountType/>
      </UserInfo>
      <UserInfo>
        <DisplayName>Yann APRUZZESE</DisplayName>
        <AccountId>28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4CBA224-7C46-4A69-A917-1AB9176ED885}"/>
</file>

<file path=customXml/itemProps2.xml><?xml version="1.0" encoding="utf-8"?>
<ds:datastoreItem xmlns:ds="http://schemas.openxmlformats.org/officeDocument/2006/customXml" ds:itemID="{72381462-23BD-4C29-9289-EEF2FD0B6379}"/>
</file>

<file path=customXml/itemProps3.xml><?xml version="1.0" encoding="utf-8"?>
<ds:datastoreItem xmlns:ds="http://schemas.openxmlformats.org/officeDocument/2006/customXml" ds:itemID="{84D4A58F-63B5-4AC6-837F-EF6B9BE6EE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PG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Lise CLUYSEN</dc:creator>
  <cp:keywords/>
  <dc:description/>
  <cp:lastModifiedBy>Christophe RAES</cp:lastModifiedBy>
  <cp:revision/>
  <dcterms:created xsi:type="dcterms:W3CDTF">2024-04-16T09:16:16Z</dcterms:created>
  <dcterms:modified xsi:type="dcterms:W3CDTF">2024-04-30T07:45:48Z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0x010100376F8E89E639CE4DB2EC0189B9B6E655</vt:lpwstr>
  </property>
  <property fmtid="{D5CDD505-2E9C-101B-9397-08002B2CF9AE}" pid="3" name="MediaServiceImageTags">
    <vt:lpwstr/>
  </property>
</Properties>
</file>