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ndoorcc.sharepoint.com/sites/DEAllgemeinerTechnikordnerTeam/Shared Documents/Technik/Allgemeiner-Technikordner/Leistungsrechner Heizkörper komplett/"/>
    </mc:Choice>
  </mc:AlternateContent>
  <xr:revisionPtr revIDLastSave="280" documentId="13_ncr:4000b_{15C40F72-B2E2-47F7-826B-A3142E758CFD}" xr6:coauthVersionLast="47" xr6:coauthVersionMax="47" xr10:uidLastSave="{401B8DCD-F49B-4798-A80F-2053CC827E27}"/>
  <bookViews>
    <workbookView xWindow="-120" yWindow="-120" windowWidth="29040" windowHeight="15840" tabRatio="912" firstSheet="1" activeTab="4" xr2:uid="{00000000-000D-0000-FFFF-FFFF00000000}"/>
  </bookViews>
  <sheets>
    <sheet name="Apia" sheetId="1" r:id="rId1"/>
    <sheet name="APOLIMA" sheetId="6" r:id="rId2"/>
    <sheet name="ELATO" sheetId="5" r:id="rId3"/>
    <sheet name="EVIA" sheetId="7" r:id="rId4"/>
    <sheet name="Flores (M)" sheetId="8" r:id="rId5"/>
    <sheet name="Flores C (CM)" sheetId="9" r:id="rId6"/>
    <sheet name="FLORES CH &amp; C CH" sheetId="12" r:id="rId7"/>
    <sheet name="LEROS" sheetId="10" r:id="rId8"/>
    <sheet name="SANTORINI" sheetId="11" r:id="rId9"/>
    <sheet name="GATE" sheetId="13" r:id="rId10"/>
    <sheet name="TWIST" sheetId="14" r:id="rId11"/>
    <sheet name="RASP" sheetId="15" r:id="rId12"/>
    <sheet name="SQUASY" sheetId="16" r:id="rId13"/>
    <sheet name="SQUARA" sheetId="17" r:id="rId14"/>
    <sheet name="ELLIPSE" sheetId="18" r:id="rId15"/>
    <sheet name="IMPULSE" sheetId="19" r:id="rId16"/>
    <sheet name="SLIM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0" l="1"/>
  <c r="E11" i="20" s="1"/>
  <c r="G9" i="20"/>
  <c r="B14" i="19"/>
  <c r="E14" i="19" s="1"/>
  <c r="G12" i="19"/>
  <c r="G9" i="19"/>
  <c r="B14" i="18"/>
  <c r="E14" i="18" s="1"/>
  <c r="G12" i="18"/>
  <c r="G9" i="18"/>
  <c r="B14" i="17"/>
  <c r="E14" i="17" s="1"/>
  <c r="G13" i="17"/>
  <c r="G12" i="17"/>
  <c r="G11" i="17"/>
  <c r="G10" i="17"/>
  <c r="G9" i="17"/>
  <c r="G8" i="17"/>
  <c r="E14" i="16"/>
  <c r="B14" i="16"/>
  <c r="G13" i="16"/>
  <c r="G12" i="16"/>
  <c r="G11" i="16"/>
  <c r="G10" i="16"/>
  <c r="G9" i="16"/>
  <c r="G8" i="16"/>
  <c r="E14" i="15"/>
  <c r="B14" i="15"/>
  <c r="G13" i="15"/>
  <c r="G12" i="15"/>
  <c r="G11" i="15"/>
  <c r="G10" i="15"/>
  <c r="G9" i="15"/>
  <c r="G8" i="15"/>
  <c r="B14" i="14"/>
  <c r="E14" i="14" s="1"/>
  <c r="G12" i="14"/>
  <c r="G9" i="14"/>
  <c r="E14" i="13"/>
  <c r="B14" i="13"/>
  <c r="G13" i="13"/>
  <c r="G12" i="13"/>
  <c r="G11" i="13"/>
  <c r="G10" i="13"/>
  <c r="G9" i="13"/>
  <c r="G8" i="13"/>
  <c r="B14" i="12" l="1"/>
  <c r="E14" i="12" s="1"/>
  <c r="G13" i="12"/>
  <c r="G12" i="12"/>
  <c r="G11" i="12"/>
  <c r="G10" i="12"/>
  <c r="G9" i="12"/>
  <c r="G8" i="12"/>
  <c r="B23" i="11" l="1"/>
  <c r="E23" i="11" s="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B14" i="10"/>
  <c r="E14" i="10" s="1"/>
  <c r="G12" i="10"/>
  <c r="G9" i="10"/>
  <c r="B20" i="9"/>
  <c r="E20" i="9" s="1"/>
  <c r="G19" i="9"/>
  <c r="G18" i="9"/>
  <c r="G17" i="9"/>
  <c r="G16" i="9"/>
  <c r="G15" i="9"/>
  <c r="G14" i="9"/>
  <c r="G13" i="9"/>
  <c r="G12" i="9"/>
  <c r="G11" i="9"/>
  <c r="G10" i="9"/>
  <c r="G9" i="9"/>
  <c r="G8" i="9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B24" i="8"/>
  <c r="E24" i="8" s="1"/>
  <c r="G8" i="8"/>
  <c r="B14" i="7"/>
  <c r="E14" i="7" s="1"/>
  <c r="G12" i="7"/>
  <c r="G9" i="7"/>
  <c r="B16" i="6"/>
  <c r="E16" i="6" s="1"/>
  <c r="G15" i="6"/>
  <c r="G14" i="6"/>
  <c r="G13" i="6"/>
  <c r="G12" i="6"/>
  <c r="G10" i="6"/>
  <c r="G8" i="6"/>
  <c r="G10" i="5"/>
  <c r="G11" i="5"/>
  <c r="G12" i="5"/>
  <c r="G13" i="5"/>
  <c r="G14" i="5"/>
  <c r="G15" i="5"/>
  <c r="G8" i="5"/>
  <c r="B16" i="5"/>
  <c r="E16" i="5" s="1"/>
  <c r="G9" i="5"/>
  <c r="B19" i="1" l="1"/>
  <c r="E19" i="1" s="1"/>
  <c r="G8" i="1"/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<sst xmlns="http://schemas.openxmlformats.org/spreadsheetml/2006/main" count="349" uniqueCount="40">
  <si>
    <t xml:space="preserve">APIA </t>
  </si>
  <si>
    <t>Nenn-</t>
  </si>
  <si>
    <t>Höhe</t>
  </si>
  <si>
    <t>Leistung</t>
  </si>
  <si>
    <t>Exponent</t>
  </si>
  <si>
    <t>bauhöhe
mm</t>
  </si>
  <si>
    <t xml:space="preserve">
mm</t>
  </si>
  <si>
    <t>Länge
mm</t>
  </si>
  <si>
    <t>nach EN 442
W</t>
  </si>
  <si>
    <t>n
-</t>
  </si>
  <si>
    <t>W</t>
  </si>
  <si>
    <t>°C</t>
  </si>
  <si>
    <t>Systemtemperaturen Auswählen !</t>
  </si>
  <si>
    <r>
      <t>t</t>
    </r>
    <r>
      <rPr>
        <b/>
        <vertAlign val="subscript"/>
        <sz val="12"/>
        <rFont val="Verdana"/>
        <family val="2"/>
      </rPr>
      <t>V</t>
    </r>
  </si>
  <si>
    <r>
      <t>°C       t</t>
    </r>
    <r>
      <rPr>
        <b/>
        <vertAlign val="subscript"/>
        <sz val="12"/>
        <rFont val="Verdana"/>
        <family val="2"/>
      </rPr>
      <t>R</t>
    </r>
  </si>
  <si>
    <r>
      <t>°C  t</t>
    </r>
    <r>
      <rPr>
        <b/>
        <vertAlign val="subscript"/>
        <sz val="12"/>
        <rFont val="Verdana"/>
        <family val="2"/>
      </rPr>
      <t>Raum</t>
    </r>
  </si>
  <si>
    <t>Δt =</t>
  </si>
  <si>
    <t>ELATO</t>
  </si>
  <si>
    <t>Länge</t>
  </si>
  <si>
    <t>EVIA</t>
  </si>
  <si>
    <t>Flores (M)</t>
  </si>
  <si>
    <t>LEROS</t>
  </si>
  <si>
    <t>APOLIMA</t>
  </si>
  <si>
    <t>SANTORINI M u. CM</t>
  </si>
  <si>
    <t>Flores CH / C CH</t>
  </si>
  <si>
    <t>GATE</t>
  </si>
  <si>
    <t>Naben-</t>
  </si>
  <si>
    <t>abstand</t>
  </si>
  <si>
    <t>TWIST</t>
  </si>
  <si>
    <t>RASP</t>
  </si>
  <si>
    <t>50 / 550</t>
  </si>
  <si>
    <t>SQUASY</t>
  </si>
  <si>
    <t>50 / 460</t>
  </si>
  <si>
    <t>50 / 560</t>
  </si>
  <si>
    <t>SQUARA</t>
  </si>
  <si>
    <t>ELLIPSE</t>
  </si>
  <si>
    <t>IMPULSE</t>
  </si>
  <si>
    <t>SLIM</t>
  </si>
  <si>
    <t>-</t>
  </si>
  <si>
    <t>Flores C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</si>
</sst>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Garamond"/>
      <family val="1"/>
    </font>
    <font>
      <sz val="12"/>
      <name val="Arial"/>
      <family val="2"/>
    </font>
    <font>
      <sz val="12"/>
      <name val="Verdana"/>
      <family val="2"/>
    </font>
    <font>
      <b/>
      <vertAlign val="subscript"/>
      <sz val="12"/>
      <name val="Verdana"/>
      <family val="2"/>
    </font>
    <font>
      <b/>
      <sz val="16"/>
      <name val="Verdana"/>
      <family val="2"/>
    </font>
    <font>
      <b/>
      <sz val="14"/>
      <name val="Poppins"/>
    </font>
    <font>
      <b/>
      <sz val="11"/>
      <color theme="1"/>
      <name val="Poppins"/>
    </font>
    <font>
      <sz val="11"/>
      <color rgb="FFFFC000"/>
      <name val="Calibri"/>
      <family val="2"/>
      <scheme val="minor"/>
    </font>
    <font>
      <sz val="10"/>
      <name val="Arial"/>
      <family val="2"/>
    </font>
    <font>
      <sz val="12"/>
      <name val="Garamon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14" fillId="0" borderId="0"/>
    <xf numFmtId="0" fontId="15" fillId="0" borderId="0"/>
  </cellStyleXfs>
  <cellXfs count="9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5" fillId="0" borderId="2" xfId="0" applyFont="1" applyBorder="1" applyAlignment="1">
      <alignment horizontal="center"/>
    </xf>
    <xf numFmtId="3" fontId="7" fillId="0" borderId="5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3" fontId="7" fillId="0" borderId="2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8" fillId="0" borderId="0" xfId="0" applyFont="1"/>
    <xf numFmtId="0" fontId="1" fillId="4" borderId="8" xfId="0" applyFont="1" applyFill="1" applyBorder="1" applyProtection="1">
      <protection locked="0"/>
    </xf>
    <xf numFmtId="0" fontId="2" fillId="0" borderId="0" xfId="0" applyFont="1" applyFill="1"/>
    <xf numFmtId="0" fontId="3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7" fillId="0" borderId="8" xfId="1" applyNumberFormat="1" applyFont="1" applyFill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3" fontId="8" fillId="0" borderId="8" xfId="1" applyNumberFormat="1" applyFont="1" applyFill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3" fontId="5" fillId="0" borderId="8" xfId="1" applyNumberFormat="1" applyFont="1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1" fontId="1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165" fontId="5" fillId="0" borderId="8" xfId="2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8" xfId="3" applyNumberFormat="1" applyFont="1" applyBorder="1" applyAlignment="1">
      <alignment horizontal="center"/>
    </xf>
    <xf numFmtId="0" fontId="1" fillId="5" borderId="7" xfId="0" applyFont="1" applyFill="1" applyBorder="1" applyAlignment="1"/>
    <xf numFmtId="0" fontId="1" fillId="5" borderId="0" xfId="0" applyFont="1" applyFill="1" applyBorder="1" applyAlignment="1"/>
    <xf numFmtId="0" fontId="1" fillId="5" borderId="11" xfId="0" applyFont="1" applyFill="1" applyBorder="1" applyAlignment="1"/>
    <xf numFmtId="0" fontId="13" fillId="3" borderId="12" xfId="0" applyFont="1" applyFill="1" applyBorder="1"/>
    <xf numFmtId="0" fontId="0" fillId="3" borderId="7" xfId="0" applyFill="1" applyBorder="1"/>
    <xf numFmtId="0" fontId="11" fillId="3" borderId="7" xfId="0" applyFont="1" applyFill="1" applyBorder="1" applyAlignment="1" applyProtection="1">
      <alignment horizontal="right" vertical="top"/>
      <protection hidden="1"/>
    </xf>
    <xf numFmtId="165" fontId="12" fillId="3" borderId="7" xfId="0" applyNumberFormat="1" applyFont="1" applyFill="1" applyBorder="1" applyAlignment="1">
      <alignment vertical="center"/>
    </xf>
    <xf numFmtId="0" fontId="2" fillId="5" borderId="6" xfId="0" applyFont="1" applyFill="1" applyBorder="1"/>
    <xf numFmtId="0" fontId="2" fillId="5" borderId="1" xfId="0" applyFont="1" applyFill="1" applyBorder="1"/>
    <xf numFmtId="0" fontId="4" fillId="5" borderId="1" xfId="0" applyFont="1" applyFill="1" applyBorder="1"/>
    <xf numFmtId="0" fontId="3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5" borderId="3" xfId="0" applyFill="1" applyBorder="1"/>
    <xf numFmtId="0" fontId="0" fillId="3" borderId="13" xfId="0" applyFill="1" applyBorder="1"/>
    <xf numFmtId="0" fontId="0" fillId="5" borderId="10" xfId="0" applyFill="1" applyBorder="1"/>
    <xf numFmtId="0" fontId="1" fillId="5" borderId="0" xfId="0" applyFont="1" applyFill="1" applyBorder="1" applyAlignment="1">
      <alignment horizontal="right"/>
    </xf>
    <xf numFmtId="0" fontId="0" fillId="0" borderId="10" xfId="0" applyBorder="1"/>
    <xf numFmtId="0" fontId="0" fillId="5" borderId="12" xfId="0" applyFill="1" applyBorder="1"/>
    <xf numFmtId="0" fontId="13" fillId="3" borderId="14" xfId="0" applyFont="1" applyFill="1" applyBorder="1"/>
    <xf numFmtId="0" fontId="0" fillId="3" borderId="15" xfId="0" applyFill="1" applyBorder="1"/>
    <xf numFmtId="0" fontId="10" fillId="3" borderId="9" xfId="0" applyFont="1" applyFill="1" applyBorder="1" applyAlignment="1"/>
    <xf numFmtId="0" fontId="10" fillId="3" borderId="11" xfId="0" applyFont="1" applyFill="1" applyBorder="1" applyAlignment="1"/>
    <xf numFmtId="0" fontId="1" fillId="3" borderId="11" xfId="0" applyFont="1" applyFill="1" applyBorder="1" applyAlignment="1"/>
    <xf numFmtId="0" fontId="1" fillId="5" borderId="11" xfId="0" applyFont="1" applyFill="1" applyBorder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7" xfId="0" applyFont="1" applyFill="1" applyBorder="1"/>
    <xf numFmtId="3" fontId="7" fillId="0" borderId="8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0" fontId="0" fillId="5" borderId="0" xfId="0" applyFill="1"/>
    <xf numFmtId="0" fontId="10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4">
    <cellStyle name="Standard" xfId="0" builtinId="0"/>
    <cellStyle name="Standard_Leist-Tab-Bad" xfId="1" xr:uid="{00000000-0005-0000-0000-000001000000}"/>
    <cellStyle name="Standard_Leistung_Santorini_Apia" xfId="2" xr:uid="{00000000-0005-0000-0000-000002000000}"/>
    <cellStyle name="Standard_Preisblatt-Lager" xfId="3" xr:uid="{F7C2F563-05C9-424F-8E6D-A3C3935D8005}"/>
  </cellStyles>
  <dxfs count="0"/>
  <tableStyles count="0" defaultTableStyle="TableStyleMedium2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763475</xdr:colOff>
      <xdr:row>0</xdr:row>
      <xdr:rowOff>47625</xdr:rowOff>
    </xdr:from>
    <xdr:to>
      <xdr:col>7</xdr:col>
      <xdr:colOff>648600</xdr:colOff>
      <xdr:row>1</xdr:row>
      <xdr:rowOff>104775</xdr:rowOff>
    </xdr:to>
    <xdr:pic>
      <xdr:nvPicPr>
        <xdr:cNvPr id="4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FEF1096F-57F0-4C75-B53D-70221F13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475" y="4762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C05F9F45-03FC-4EB4-ACAC-15A5743B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DC0FD0C3-E1E0-42EC-8BF1-2357D0DB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81FDDFA7-72E5-40A3-AD87-C538C68B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25CCE5E8-9302-4588-B931-6DC2B684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71EAFCC3-4EA5-4EDC-853F-B1C05C0B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F6282DDA-71E9-428A-A48D-5111D5AF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254E7200-8FBD-451B-B959-363D1020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E996F1BB-405B-46E2-92D2-F355D5E1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A63E0C07-9DDF-4940-B54B-8547AE1C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E8AA1EF3-D068-4A29-90E2-27BFAD7C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49328B8D-8308-4652-ABC1-82304B31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A000AFFA-AC39-402F-B631-3A6E7857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2CA4DE38-F0A4-4382-9492-E28413ED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4E44B56E-8137-4452-B7D0-2F4E64E5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CD053521-98DA-4B19-BC81-21413E85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668225</xdr:colOff>
      <xdr:row>0</xdr:row>
      <xdr:rowOff>66675</xdr:rowOff>
    </xdr:from>
    <xdr:to>
      <xdr:col>7</xdr:col>
      <xdr:colOff>553350</xdr:colOff>
      <xdr:row>1</xdr:row>
      <xdr:rowOff>123825</xdr:rowOff>
    </xdr:to>
    <xdr:pic>
      <xdr:nvPicPr>
        <xdr:cNvPr id="2" name="Grafik 2" descr="Ein Bild, das Zeichnung enthält.&#10;&#10;Automatisch generierte Beschreibung">
          <a:extLst>
            <a:ext uri="{FF2B5EF4-FFF2-40B4-BE49-F238E27FC236}">
              <a16:creationId xmlns:a16="http://schemas.microsoft.com/office/drawing/2014/main" id="{061D4E19-E04E-4849-9230-35370419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8225" y="66675"/>
          <a:ext cx="157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9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0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2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" t="s">
        <v>2</v>
      </c>
      <c r="D6" s="3"/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700</v>
      </c>
      <c r="C8" s="80">
        <v>714</v>
      </c>
      <c r="D8" s="11">
        <v>500</v>
      </c>
      <c r="E8" s="12">
        <v>559</v>
      </c>
      <c r="F8" s="13">
        <v>1.2415</v>
      </c>
      <c r="G8" s="14">
        <f t="shared" ref="G8:G18" si="0">$E8*POWER((($C$4-$E$4)/LN(($C$4-$G$4)/($E$4-$G$4))/49.833),$F8)</f>
        <v>517.38024547809312</v>
      </c>
      <c r="H8" s="53"/>
      <c r="I8" s="10"/>
      <c r="K8" s="10"/>
    </row>
    <row r="9" spans="1:11" ht="15.75" x14ac:dyDescent="0.25">
      <c r="A9" s="59"/>
      <c r="B9" s="78"/>
      <c r="C9" s="81"/>
      <c r="D9" s="11">
        <v>600</v>
      </c>
      <c r="E9" s="15">
        <v>671</v>
      </c>
      <c r="F9" s="13">
        <v>1.2286999999999999</v>
      </c>
      <c r="G9" s="14">
        <f t="shared" si="0"/>
        <v>621.53701074910748</v>
      </c>
      <c r="H9" s="53"/>
      <c r="I9" s="10"/>
      <c r="K9" s="10"/>
    </row>
    <row r="10" spans="1:11" ht="15.75" x14ac:dyDescent="0.25">
      <c r="A10" s="59"/>
      <c r="B10" s="79"/>
      <c r="C10" s="82"/>
      <c r="D10" s="16">
        <v>750</v>
      </c>
      <c r="E10" s="17">
        <v>840</v>
      </c>
      <c r="F10" s="18">
        <v>1.2096</v>
      </c>
      <c r="G10" s="19">
        <f t="shared" si="0"/>
        <v>779.00584084495199</v>
      </c>
      <c r="H10" s="53"/>
      <c r="I10" s="9"/>
      <c r="J10" s="9"/>
      <c r="K10" s="9"/>
    </row>
    <row r="11" spans="1:11" ht="15.75" x14ac:dyDescent="0.25">
      <c r="A11" s="59"/>
      <c r="B11" s="78">
        <v>1100</v>
      </c>
      <c r="C11" s="81">
        <v>1134</v>
      </c>
      <c r="D11" s="11">
        <v>500</v>
      </c>
      <c r="E11" s="12">
        <v>819</v>
      </c>
      <c r="F11" s="13">
        <v>1.2763</v>
      </c>
      <c r="G11" s="14">
        <f t="shared" si="0"/>
        <v>756.38002798299306</v>
      </c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600</v>
      </c>
      <c r="E12" s="15">
        <v>983</v>
      </c>
      <c r="F12" s="13">
        <v>1.2594000000000001</v>
      </c>
      <c r="G12" s="14">
        <f t="shared" si="0"/>
        <v>908.79740424958197</v>
      </c>
      <c r="H12" s="53"/>
      <c r="I12" s="9"/>
      <c r="J12" s="9"/>
      <c r="K12" s="9"/>
    </row>
    <row r="13" spans="1:11" ht="15.75" x14ac:dyDescent="0.25">
      <c r="A13" s="59"/>
      <c r="B13" s="78"/>
      <c r="C13" s="81"/>
      <c r="D13" s="11">
        <v>750</v>
      </c>
      <c r="E13" s="15">
        <v>1230</v>
      </c>
      <c r="F13" s="13">
        <v>1.2339</v>
      </c>
      <c r="G13" s="14">
        <f t="shared" si="0"/>
        <v>1138.9609775962165</v>
      </c>
      <c r="H13" s="53"/>
      <c r="I13" s="9"/>
      <c r="J13" s="9"/>
      <c r="K13" s="9"/>
    </row>
    <row r="14" spans="1:11" ht="15.75" x14ac:dyDescent="0.25">
      <c r="A14" s="59"/>
      <c r="B14" s="79"/>
      <c r="C14" s="82"/>
      <c r="D14" s="16">
        <v>900</v>
      </c>
      <c r="E14" s="17">
        <v>1477</v>
      </c>
      <c r="F14" s="18">
        <v>1.2084999999999999</v>
      </c>
      <c r="G14" s="19">
        <f t="shared" si="0"/>
        <v>1369.8458406129271</v>
      </c>
      <c r="H14" s="53"/>
      <c r="I14" s="9"/>
      <c r="J14" s="9"/>
      <c r="K14" s="9"/>
    </row>
    <row r="15" spans="1:11" ht="15.75" x14ac:dyDescent="0.25">
      <c r="A15" s="59"/>
      <c r="B15" s="77">
        <v>1800</v>
      </c>
      <c r="C15" s="80">
        <v>1764</v>
      </c>
      <c r="D15" s="20">
        <v>500</v>
      </c>
      <c r="E15" s="12">
        <v>1221</v>
      </c>
      <c r="F15" s="13">
        <v>1.3285</v>
      </c>
      <c r="G15" s="21">
        <f t="shared" si="0"/>
        <v>1123.9810514962901</v>
      </c>
      <c r="H15" s="53"/>
      <c r="I15" s="9"/>
      <c r="J15" s="9"/>
      <c r="K15" s="9"/>
    </row>
    <row r="16" spans="1:11" ht="15.75" x14ac:dyDescent="0.25">
      <c r="A16" s="59"/>
      <c r="B16" s="78"/>
      <c r="C16" s="81"/>
      <c r="D16" s="11">
        <v>600</v>
      </c>
      <c r="E16" s="15">
        <v>1466</v>
      </c>
      <c r="F16" s="13">
        <v>1.3052999999999999</v>
      </c>
      <c r="G16" s="14">
        <f t="shared" si="0"/>
        <v>1351.4662932959238</v>
      </c>
      <c r="H16" s="53"/>
      <c r="I16" s="9"/>
      <c r="J16" s="9"/>
      <c r="K16" s="9"/>
    </row>
    <row r="17" spans="1:11" ht="15.75" x14ac:dyDescent="0.25">
      <c r="A17" s="59"/>
      <c r="B17" s="78"/>
      <c r="C17" s="81"/>
      <c r="D17" s="11">
        <v>750</v>
      </c>
      <c r="E17" s="15">
        <v>1834</v>
      </c>
      <c r="F17" s="13">
        <v>1.2705</v>
      </c>
      <c r="G17" s="14">
        <f t="shared" si="0"/>
        <v>1694.3864239630295</v>
      </c>
      <c r="H17" s="53"/>
      <c r="I17" s="9"/>
      <c r="J17" s="9"/>
      <c r="K17" s="9"/>
    </row>
    <row r="18" spans="1:11" ht="15.75" x14ac:dyDescent="0.25">
      <c r="A18" s="59"/>
      <c r="B18" s="79"/>
      <c r="C18" s="82"/>
      <c r="D18" s="16">
        <v>900</v>
      </c>
      <c r="E18" s="17">
        <v>2203</v>
      </c>
      <c r="F18" s="18">
        <v>1.2357</v>
      </c>
      <c r="G18" s="19">
        <f t="shared" si="0"/>
        <v>2039.7151066099364</v>
      </c>
      <c r="H18" s="54"/>
      <c r="I18" s="22"/>
      <c r="J18" s="22"/>
      <c r="K18" s="22"/>
    </row>
    <row r="19" spans="1:11" ht="28.5" x14ac:dyDescent="0.25">
      <c r="A19" s="60"/>
      <c r="B19" s="61">
        <f>(C4-E4)/(LN((C4-G4)/(E4-G4)))</f>
        <v>46.822156741122775</v>
      </c>
      <c r="C19" s="46"/>
      <c r="D19" s="47" t="s">
        <v>16</v>
      </c>
      <c r="E19" s="48">
        <f>B19</f>
        <v>46.822156741122775</v>
      </c>
      <c r="F19" s="48" t="s">
        <v>11</v>
      </c>
      <c r="G19" s="56"/>
      <c r="H19" s="55"/>
    </row>
  </sheetData>
  <sheetProtection algorithmName="SHA-512" hashValue="qYnzW3fjVPsMydFm5+wgopNTgDgwCa/aW6YMlCSqkh2/vLnRdVVDeW0zg66Pe6uQ6LIOmbIVIjGc/drYpVjaVA==" saltValue="ey9NhPlYmtLB5jKlyKH8eg==" spinCount="100000" sheet="1" objects="1" scenarios="1" selectLockedCells="1"/>
  <mergeCells count="8">
    <mergeCell ref="A1:B1"/>
    <mergeCell ref="B15:B18"/>
    <mergeCell ref="C15:C18"/>
    <mergeCell ref="B2:E3"/>
    <mergeCell ref="B8:B10"/>
    <mergeCell ref="C8:C10"/>
    <mergeCell ref="B11:B14"/>
    <mergeCell ref="C11:C14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ED4D-2EF1-4722-9FB0-54AFADC730FD}">
  <sheetPr>
    <tabColor rgb="FF7030A0"/>
    <pageSetUpPr fitToPage="1"/>
  </sheetPr>
  <dimension ref="A1:K14"/>
  <sheetViews>
    <sheetView showGridLines="0" showRowColHeaders="0" workbookViewId="0">
      <selection activeCell="G4" sqref="G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25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7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6" t="s">
        <v>26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7" t="s">
        <v>27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1194</v>
      </c>
      <c r="C8" s="77">
        <v>50</v>
      </c>
      <c r="D8" s="28">
        <v>500</v>
      </c>
      <c r="E8" s="70">
        <v>547</v>
      </c>
      <c r="F8" s="30">
        <v>1.2304999999999999</v>
      </c>
      <c r="G8" s="31">
        <f>$E8*POWER((($C$4-$E$4)/LN(($C$4-$G$4)/($E$4-$G$4))/49.833),$F8)</f>
        <v>546.99846759701654</v>
      </c>
      <c r="H8" s="53"/>
      <c r="I8" s="10"/>
      <c r="K8" s="10"/>
    </row>
    <row r="9" spans="1:11" ht="15.75" x14ac:dyDescent="0.25">
      <c r="A9" s="59"/>
      <c r="B9" s="78"/>
      <c r="C9" s="78"/>
      <c r="D9" s="27">
        <v>600</v>
      </c>
      <c r="E9" s="70">
        <v>644</v>
      </c>
      <c r="F9" s="30">
        <v>1.1707000000000001</v>
      </c>
      <c r="G9" s="31">
        <f>$E9*POWER((($C$4-$E$4)/LN(($C$4-$G$4)/($E$4-$G$4))/49.833),$F9)</f>
        <v>643.99828353259898</v>
      </c>
      <c r="H9" s="53"/>
      <c r="I9" s="10"/>
      <c r="K9" s="10"/>
    </row>
    <row r="10" spans="1:11" ht="15.75" x14ac:dyDescent="0.25">
      <c r="A10" s="59"/>
      <c r="B10" s="77">
        <v>1514</v>
      </c>
      <c r="C10" s="77">
        <v>50</v>
      </c>
      <c r="D10" s="28">
        <v>500</v>
      </c>
      <c r="E10" s="70">
        <v>678</v>
      </c>
      <c r="F10" s="30">
        <v>1.2458</v>
      </c>
      <c r="G10" s="31">
        <f t="shared" ref="G10:G13" si="0">$E10*POWER((($C$4-$E$4)/LN(($C$4-$G$4)/($E$4-$G$4))/49.833),$F10)</f>
        <v>677.99807698772111</v>
      </c>
      <c r="H10" s="53"/>
      <c r="I10" s="9"/>
      <c r="J10" s="9"/>
      <c r="K10" s="9"/>
    </row>
    <row r="11" spans="1:11" ht="15.75" x14ac:dyDescent="0.25">
      <c r="A11" s="59"/>
      <c r="B11" s="78"/>
      <c r="C11" s="78"/>
      <c r="D11" s="27">
        <v>600</v>
      </c>
      <c r="E11" s="70">
        <v>798</v>
      </c>
      <c r="F11" s="30">
        <v>1.2341</v>
      </c>
      <c r="G11" s="31">
        <f t="shared" si="0"/>
        <v>797.99775788808631</v>
      </c>
      <c r="H11" s="53"/>
      <c r="I11" s="9"/>
      <c r="J11" s="9"/>
      <c r="K11" s="9"/>
    </row>
    <row r="12" spans="1:11" ht="15.75" x14ac:dyDescent="0.25">
      <c r="A12" s="59"/>
      <c r="B12" s="77">
        <v>1834</v>
      </c>
      <c r="C12" s="77">
        <v>50</v>
      </c>
      <c r="D12" s="28">
        <v>500</v>
      </c>
      <c r="E12" s="70">
        <v>835</v>
      </c>
      <c r="F12" s="30">
        <v>1.2482</v>
      </c>
      <c r="G12" s="31">
        <f t="shared" si="0"/>
        <v>834.99762712593588</v>
      </c>
      <c r="H12" s="53"/>
      <c r="I12" s="9"/>
      <c r="J12" s="9"/>
      <c r="K12" s="9"/>
    </row>
    <row r="13" spans="1:11" ht="15.75" x14ac:dyDescent="0.25">
      <c r="A13" s="59"/>
      <c r="B13" s="79"/>
      <c r="C13" s="79"/>
      <c r="D13" s="28">
        <v>600</v>
      </c>
      <c r="E13" s="70">
        <v>984</v>
      </c>
      <c r="F13" s="30">
        <v>1.2484999999999999</v>
      </c>
      <c r="G13" s="31">
        <f t="shared" si="0"/>
        <v>983.9972030308212</v>
      </c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3F7sdr3ONeDSKhgCe82QgxM3QirYEG77tUd5OXObME9Ok8mwDFv6yJlk8ECImyP0NUOlNlhmH65Hexz4tK/7JQ==" saltValue="D1ATORwfipaZWmxv3VgDxA==" spinCount="100000" sheet="1" objects="1" scenarios="1" selectLockedCells="1"/>
  <mergeCells count="8">
    <mergeCell ref="B12:B13"/>
    <mergeCell ref="C12:C13"/>
    <mergeCell ref="A1:B1"/>
    <mergeCell ref="B2:E3"/>
    <mergeCell ref="B8:B9"/>
    <mergeCell ref="C8:C9"/>
    <mergeCell ref="B10:B11"/>
    <mergeCell ref="C10:C11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9F71-9C7D-41B3-964D-E94CC9327B50}">
  <sheetPr>
    <tabColor rgb="FF0000FF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28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9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" t="s">
        <v>26</v>
      </c>
      <c r="D6" s="3"/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6" t="s">
        <v>27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1194</v>
      </c>
      <c r="C8" s="80">
        <v>50</v>
      </c>
      <c r="D8" s="11"/>
      <c r="E8" s="71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910</v>
      </c>
      <c r="E9" s="72">
        <v>706</v>
      </c>
      <c r="F9" s="13">
        <v>1.2042999999999999</v>
      </c>
      <c r="G9" s="14">
        <f>$E9*POWER((($C$4-$E$4)/LN(($C$4-$G$4)/($E$4-$G$4))/49.833),$F9)</f>
        <v>705.99806427595468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73"/>
      <c r="F10" s="18"/>
      <c r="G10" s="19"/>
      <c r="H10" s="53"/>
      <c r="I10" s="9"/>
      <c r="J10" s="9"/>
      <c r="K10" s="9"/>
    </row>
    <row r="11" spans="1:11" ht="15.75" x14ac:dyDescent="0.25">
      <c r="A11" s="59"/>
      <c r="B11" s="78">
        <v>1674</v>
      </c>
      <c r="C11" s="81">
        <v>50</v>
      </c>
      <c r="D11" s="11"/>
      <c r="E11" s="71"/>
      <c r="F11" s="13"/>
      <c r="G11" s="14"/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910</v>
      </c>
      <c r="E12" s="72">
        <v>957</v>
      </c>
      <c r="F12" s="13">
        <v>1.2257</v>
      </c>
      <c r="G12" s="14">
        <f>$E12*POWER((($C$4-$E$4)/LN(($C$4-$G$4)/($E$4-$G$4))/49.833),$F12)</f>
        <v>956.99732945333801</v>
      </c>
      <c r="H12" s="53"/>
      <c r="I12" s="9"/>
      <c r="J12" s="9"/>
      <c r="K12" s="9"/>
    </row>
    <row r="13" spans="1:11" ht="15.75" x14ac:dyDescent="0.25">
      <c r="A13" s="59"/>
      <c r="B13" s="79"/>
      <c r="C13" s="82"/>
      <c r="D13" s="16"/>
      <c r="E13" s="73"/>
      <c r="F13" s="18"/>
      <c r="G13" s="19"/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VbYF3T8pkQH4Tsb3ZBpU8V8TsfM7Bfnjjobz9fteMb4miTTxyaUs5Y4GrA8p+ib3+rYWwykTphDx/4CzrG6bOw==" saltValue="yH+ijZS1crj0oRtU+6w8sw==" spinCount="100000" sheet="1" objects="1" scenarios="1" selectLockedCells="1"/>
  <mergeCells count="6"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0B2B-542A-4191-8897-83DD2CDB42E5}">
  <sheetPr>
    <tabColor theme="2" tint="-9.9978637043366805E-2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29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7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6" t="s">
        <v>26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7" t="s">
        <v>27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1222</v>
      </c>
      <c r="C8" s="77" t="s">
        <v>30</v>
      </c>
      <c r="D8" s="28">
        <v>606</v>
      </c>
      <c r="E8" s="70">
        <v>658</v>
      </c>
      <c r="F8" s="30">
        <v>1.2165999999999999</v>
      </c>
      <c r="G8" s="31">
        <f>$E8*POWER((($C$4-$E$4)/LN(($C$4-$G$4)/($E$4-$G$4))/49.833),$F8)</f>
        <v>657.99817745711118</v>
      </c>
      <c r="H8" s="53"/>
      <c r="I8" s="10"/>
      <c r="K8" s="10"/>
    </row>
    <row r="9" spans="1:11" ht="15.75" x14ac:dyDescent="0.25">
      <c r="A9" s="59"/>
      <c r="B9" s="78"/>
      <c r="C9" s="78"/>
      <c r="D9" s="27">
        <v>706</v>
      </c>
      <c r="E9" s="70">
        <v>738</v>
      </c>
      <c r="F9" s="30">
        <v>1.2091000000000001</v>
      </c>
      <c r="G9" s="31">
        <f>$E9*POWER((($C$4-$E$4)/LN(($C$4-$G$4)/($E$4-$G$4))/49.833),$F9)</f>
        <v>737.99796847281584</v>
      </c>
      <c r="H9" s="53"/>
      <c r="I9" s="10"/>
      <c r="K9" s="10"/>
    </row>
    <row r="10" spans="1:11" ht="15.75" x14ac:dyDescent="0.25">
      <c r="A10" s="59"/>
      <c r="B10" s="77">
        <v>1510</v>
      </c>
      <c r="C10" s="77" t="s">
        <v>30</v>
      </c>
      <c r="D10" s="28">
        <v>606</v>
      </c>
      <c r="E10" s="70">
        <v>773</v>
      </c>
      <c r="F10" s="30">
        <v>1.2181999999999999</v>
      </c>
      <c r="G10" s="31">
        <f t="shared" ref="G10:G13" si="0">$E10*POWER((($C$4-$E$4)/LN(($C$4-$G$4)/($E$4-$G$4))/49.833),$F10)</f>
        <v>772.99785611177174</v>
      </c>
      <c r="H10" s="53"/>
      <c r="I10" s="9"/>
      <c r="J10" s="9"/>
      <c r="K10" s="9"/>
    </row>
    <row r="11" spans="1:11" ht="15.75" x14ac:dyDescent="0.25">
      <c r="A11" s="59"/>
      <c r="B11" s="78"/>
      <c r="C11" s="78"/>
      <c r="D11" s="27">
        <v>706</v>
      </c>
      <c r="E11" s="70">
        <v>867</v>
      </c>
      <c r="F11" s="30">
        <v>1.2122999999999999</v>
      </c>
      <c r="G11" s="31">
        <f t="shared" si="0"/>
        <v>866.99760705202834</v>
      </c>
      <c r="H11" s="53"/>
      <c r="I11" s="9"/>
      <c r="J11" s="9"/>
      <c r="K11" s="9"/>
    </row>
    <row r="12" spans="1:11" ht="15.75" x14ac:dyDescent="0.25">
      <c r="A12" s="59"/>
      <c r="B12" s="77">
        <v>1798</v>
      </c>
      <c r="C12" s="77" t="s">
        <v>30</v>
      </c>
      <c r="D12" s="28">
        <v>606</v>
      </c>
      <c r="E12" s="70">
        <v>888</v>
      </c>
      <c r="F12" s="30">
        <v>1.2122999999999999</v>
      </c>
      <c r="G12" s="31">
        <f t="shared" si="0"/>
        <v>887.99754909135083</v>
      </c>
      <c r="H12" s="53"/>
      <c r="I12" s="9"/>
      <c r="J12" s="9"/>
      <c r="K12" s="9"/>
    </row>
    <row r="13" spans="1:11" ht="15.75" x14ac:dyDescent="0.25">
      <c r="A13" s="59"/>
      <c r="B13" s="79"/>
      <c r="C13" s="79"/>
      <c r="D13" s="28">
        <v>706</v>
      </c>
      <c r="E13" s="70">
        <v>996</v>
      </c>
      <c r="F13" s="30">
        <v>1.2143999999999999</v>
      </c>
      <c r="G13" s="31">
        <f t="shared" si="0"/>
        <v>995.9972462459466</v>
      </c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5SUvJ9EJt8tiVCP1es+XonVWIL2uWg9MxUiZcEPd2c95bqlXOhGwRUG7iu/D1pOUvXOj+3L+rRiThhYrzRUJvA==" saltValue="9i22oIIde+O0FouX/4MkHg==" spinCount="100000" sheet="1" objects="1" scenarios="1" selectLockedCells="1"/>
  <mergeCells count="8">
    <mergeCell ref="B12:B13"/>
    <mergeCell ref="C12:C13"/>
    <mergeCell ref="A1:B1"/>
    <mergeCell ref="B2:E3"/>
    <mergeCell ref="B8:B9"/>
    <mergeCell ref="C8:C9"/>
    <mergeCell ref="B10:B11"/>
    <mergeCell ref="C10:C11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92F5-48A0-46D7-AB81-F250349B9971}">
  <sheetPr>
    <tabColor theme="0" tint="-0.249977111117893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31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7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6" t="s">
        <v>26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7" t="s">
        <v>27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1120</v>
      </c>
      <c r="C8" s="28" t="s">
        <v>32</v>
      </c>
      <c r="D8" s="28">
        <v>500</v>
      </c>
      <c r="E8" s="70">
        <v>443</v>
      </c>
      <c r="F8" s="30">
        <v>1.2231000000000001</v>
      </c>
      <c r="G8" s="31">
        <f>$E8*POWER((($C$4-$E$4)/LN(($C$4-$G$4)/($E$4-$G$4))/49.833),$F8)</f>
        <v>442.99876641312341</v>
      </c>
      <c r="H8" s="53"/>
      <c r="I8" s="10"/>
      <c r="K8" s="10"/>
    </row>
    <row r="9" spans="1:11" ht="15.75" x14ac:dyDescent="0.25">
      <c r="A9" s="59"/>
      <c r="B9" s="78"/>
      <c r="C9" s="28" t="s">
        <v>33</v>
      </c>
      <c r="D9" s="27">
        <v>600</v>
      </c>
      <c r="E9" s="70">
        <v>512</v>
      </c>
      <c r="F9" s="30">
        <v>1.2161999999999999</v>
      </c>
      <c r="G9" s="31">
        <f>$E9*POWER((($C$4-$E$4)/LN(($C$4-$G$4)/($E$4-$G$4))/49.833),$F9)</f>
        <v>511.99858231739171</v>
      </c>
      <c r="H9" s="53"/>
      <c r="I9" s="10"/>
      <c r="K9" s="10"/>
    </row>
    <row r="10" spans="1:11" ht="15.75" x14ac:dyDescent="0.25">
      <c r="A10" s="59"/>
      <c r="B10" s="77">
        <v>1360</v>
      </c>
      <c r="C10" s="28" t="s">
        <v>32</v>
      </c>
      <c r="D10" s="28">
        <v>500</v>
      </c>
      <c r="E10" s="70">
        <v>532</v>
      </c>
      <c r="F10" s="30">
        <v>1.2294</v>
      </c>
      <c r="G10" s="31">
        <f t="shared" ref="G10:G13" si="0">$E10*POWER((($C$4-$E$4)/LN(($C$4-$G$4)/($E$4-$G$4))/49.833),$F10)</f>
        <v>531.99851095135375</v>
      </c>
      <c r="H10" s="53"/>
      <c r="I10" s="9"/>
      <c r="J10" s="9"/>
      <c r="K10" s="9"/>
    </row>
    <row r="11" spans="1:11" ht="15.75" x14ac:dyDescent="0.25">
      <c r="A11" s="59"/>
      <c r="B11" s="78"/>
      <c r="C11" s="28" t="s">
        <v>33</v>
      </c>
      <c r="D11" s="27">
        <v>600</v>
      </c>
      <c r="E11" s="70">
        <v>617</v>
      </c>
      <c r="F11" s="30">
        <v>1.2343</v>
      </c>
      <c r="G11" s="31">
        <f t="shared" si="0"/>
        <v>616.99826615633651</v>
      </c>
      <c r="H11" s="53"/>
      <c r="I11" s="9"/>
      <c r="J11" s="9"/>
      <c r="K11" s="9"/>
    </row>
    <row r="12" spans="1:11" ht="15.75" x14ac:dyDescent="0.25">
      <c r="A12" s="59"/>
      <c r="B12" s="77">
        <v>1840</v>
      </c>
      <c r="C12" s="28" t="s">
        <v>32</v>
      </c>
      <c r="D12" s="28">
        <v>500</v>
      </c>
      <c r="E12" s="70">
        <v>718</v>
      </c>
      <c r="F12" s="30">
        <v>1.2303999999999999</v>
      </c>
      <c r="G12" s="31">
        <f t="shared" si="0"/>
        <v>717.99798870945858</v>
      </c>
      <c r="H12" s="53"/>
      <c r="I12" s="9"/>
      <c r="J12" s="9"/>
      <c r="K12" s="9"/>
    </row>
    <row r="13" spans="1:11" ht="15.75" x14ac:dyDescent="0.25">
      <c r="A13" s="59"/>
      <c r="B13" s="79"/>
      <c r="C13" s="28" t="s">
        <v>33</v>
      </c>
      <c r="D13" s="28">
        <v>600</v>
      </c>
      <c r="E13" s="70">
        <v>833</v>
      </c>
      <c r="F13" s="30">
        <v>1.2372000000000001</v>
      </c>
      <c r="G13" s="31">
        <f t="shared" si="0"/>
        <v>832.99765367075418</v>
      </c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6VANx/qlcwzWVKLNCpyeiCnk6DoR9LeqGgZ5cxgCysrXz9LDIYVMyirfr6DdJLadx0XiOQar4SWuhvTqdzFO4w==" saltValue="4xmNIKjvfNq9PdCYxfSFTw==" spinCount="100000" sheet="1" objects="1" scenarios="1" selectLockedCells="1"/>
  <mergeCells count="5">
    <mergeCell ref="A1:B1"/>
    <mergeCell ref="B2:E3"/>
    <mergeCell ref="B8:B9"/>
    <mergeCell ref="B10:B11"/>
    <mergeCell ref="B12:B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9A2B-42B0-4650-B869-9C504E33AA4C}">
  <sheetPr>
    <tabColor theme="1" tint="4.9989318521683403E-2"/>
    <pageSetUpPr fitToPage="1"/>
  </sheetPr>
  <dimension ref="A1:K14"/>
  <sheetViews>
    <sheetView showGridLines="0" showRowColHeaders="0" workbookViewId="0">
      <selection activeCell="E4" sqref="E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34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7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6" t="s">
        <v>26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7" t="s">
        <v>27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1120</v>
      </c>
      <c r="C8" s="28" t="s">
        <v>32</v>
      </c>
      <c r="D8" s="28">
        <v>500</v>
      </c>
      <c r="E8" s="70">
        <v>443</v>
      </c>
      <c r="F8" s="30">
        <v>1.2231000000000001</v>
      </c>
      <c r="G8" s="31">
        <f>$E8*POWER((($C$4-$E$4)/LN(($C$4-$G$4)/($E$4-$G$4))/49.833),$F8)</f>
        <v>442.99876641312341</v>
      </c>
      <c r="H8" s="53"/>
      <c r="I8" s="10"/>
      <c r="K8" s="10"/>
    </row>
    <row r="9" spans="1:11" ht="15.75" x14ac:dyDescent="0.25">
      <c r="A9" s="59"/>
      <c r="B9" s="78"/>
      <c r="C9" s="28" t="s">
        <v>33</v>
      </c>
      <c r="D9" s="27">
        <v>600</v>
      </c>
      <c r="E9" s="70">
        <v>512</v>
      </c>
      <c r="F9" s="30">
        <v>1.2161999999999999</v>
      </c>
      <c r="G9" s="31">
        <f>$E9*POWER((($C$4-$E$4)/LN(($C$4-$G$4)/($E$4-$G$4))/49.833),$F9)</f>
        <v>511.99858231739171</v>
      </c>
      <c r="H9" s="53"/>
      <c r="I9" s="10"/>
      <c r="K9" s="10"/>
    </row>
    <row r="10" spans="1:11" ht="15.75" x14ac:dyDescent="0.25">
      <c r="A10" s="59"/>
      <c r="B10" s="77">
        <v>1360</v>
      </c>
      <c r="C10" s="28" t="s">
        <v>32</v>
      </c>
      <c r="D10" s="28">
        <v>500</v>
      </c>
      <c r="E10" s="70">
        <v>532</v>
      </c>
      <c r="F10" s="30">
        <v>1.2294</v>
      </c>
      <c r="G10" s="31">
        <f t="shared" ref="G10:G13" si="0">$E10*POWER((($C$4-$E$4)/LN(($C$4-$G$4)/($E$4-$G$4))/49.833),$F10)</f>
        <v>531.99851095135375</v>
      </c>
      <c r="H10" s="53"/>
      <c r="I10" s="9"/>
      <c r="J10" s="9"/>
      <c r="K10" s="9"/>
    </row>
    <row r="11" spans="1:11" ht="15.75" x14ac:dyDescent="0.25">
      <c r="A11" s="59"/>
      <c r="B11" s="78"/>
      <c r="C11" s="28" t="s">
        <v>33</v>
      </c>
      <c r="D11" s="27">
        <v>600</v>
      </c>
      <c r="E11" s="70">
        <v>617</v>
      </c>
      <c r="F11" s="30">
        <v>1.2343</v>
      </c>
      <c r="G11" s="31">
        <f t="shared" si="0"/>
        <v>616.99826615633651</v>
      </c>
      <c r="H11" s="53"/>
      <c r="I11" s="9"/>
      <c r="J11" s="9"/>
      <c r="K11" s="9"/>
    </row>
    <row r="12" spans="1:11" ht="15.75" x14ac:dyDescent="0.25">
      <c r="A12" s="59"/>
      <c r="B12" s="77">
        <v>1840</v>
      </c>
      <c r="C12" s="28" t="s">
        <v>32</v>
      </c>
      <c r="D12" s="28">
        <v>500</v>
      </c>
      <c r="E12" s="70">
        <v>718</v>
      </c>
      <c r="F12" s="30">
        <v>1.2303999999999999</v>
      </c>
      <c r="G12" s="31">
        <f t="shared" si="0"/>
        <v>717.99798870945858</v>
      </c>
      <c r="H12" s="53"/>
      <c r="I12" s="9"/>
      <c r="J12" s="9"/>
      <c r="K12" s="9"/>
    </row>
    <row r="13" spans="1:11" ht="15.75" x14ac:dyDescent="0.25">
      <c r="A13" s="59"/>
      <c r="B13" s="79"/>
      <c r="C13" s="28" t="s">
        <v>33</v>
      </c>
      <c r="D13" s="28">
        <v>600</v>
      </c>
      <c r="E13" s="70">
        <v>833</v>
      </c>
      <c r="F13" s="30">
        <v>1.2372000000000001</v>
      </c>
      <c r="G13" s="31">
        <f t="shared" si="0"/>
        <v>832.99765367075418</v>
      </c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  <c r="I14" s="74"/>
    </row>
  </sheetData>
  <sheetProtection algorithmName="SHA-512" hashValue="SXtrpJQoPAVrlxdp19LUa4AzBmi/34Dtpwbx8avSl8pbGM0Ym7+dPQT9s9wNKNEi5N3MbSNIszAcHkdcMaEsUQ==" saltValue="ij7AQsbaQpMnGVw0k7iBow==" spinCount="100000" sheet="1" objects="1" scenarios="1" selectLockedCells="1"/>
  <mergeCells count="5">
    <mergeCell ref="A1:B1"/>
    <mergeCell ref="B2:E3"/>
    <mergeCell ref="B8:B9"/>
    <mergeCell ref="B10:B11"/>
    <mergeCell ref="B12:B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DDCB-B83F-4657-B303-018EB1DF5089}">
  <sheetPr>
    <tabColor rgb="FFFF0000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35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9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" t="s">
        <v>26</v>
      </c>
      <c r="D6" s="3"/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6" t="s">
        <v>27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1390</v>
      </c>
      <c r="C8" s="80">
        <v>50</v>
      </c>
      <c r="D8" s="11"/>
      <c r="E8" s="71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390</v>
      </c>
      <c r="E9" s="72">
        <v>449</v>
      </c>
      <c r="F9" s="13">
        <v>1.1161000000000001</v>
      </c>
      <c r="G9" s="14">
        <f>$E9*POWER((($C$4-$E$4)/LN(($C$4-$G$4)/($E$4-$G$4))/49.833),$F9)</f>
        <v>448.99885908431645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73"/>
      <c r="F10" s="18"/>
      <c r="G10" s="19"/>
      <c r="H10" s="53"/>
      <c r="I10" s="9"/>
      <c r="J10" s="9"/>
      <c r="K10" s="9"/>
    </row>
    <row r="11" spans="1:11" ht="15.75" x14ac:dyDescent="0.25">
      <c r="A11" s="59"/>
      <c r="B11" s="78">
        <v>1790</v>
      </c>
      <c r="C11" s="81">
        <v>50</v>
      </c>
      <c r="D11" s="11"/>
      <c r="E11" s="71"/>
      <c r="F11" s="13"/>
      <c r="G11" s="14"/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490</v>
      </c>
      <c r="E12" s="72">
        <v>690</v>
      </c>
      <c r="F12" s="13">
        <v>1.2068000000000001</v>
      </c>
      <c r="G12" s="14">
        <f>$E12*POWER((($C$4-$E$4)/LN(($C$4-$G$4)/($E$4-$G$4))/49.833),$F12)</f>
        <v>689.99810421776863</v>
      </c>
      <c r="H12" s="53"/>
      <c r="I12" s="9"/>
      <c r="J12" s="9"/>
      <c r="K12" s="9"/>
    </row>
    <row r="13" spans="1:11" ht="15.75" x14ac:dyDescent="0.25">
      <c r="A13" s="59"/>
      <c r="B13" s="79"/>
      <c r="C13" s="82"/>
      <c r="D13" s="16"/>
      <c r="E13" s="73"/>
      <c r="F13" s="18"/>
      <c r="G13" s="19"/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WsM1S7OyfNAv/vBqMuHeWfFsOTmgzzSmWCTLgxMq83CaOm1rWDNC0Cab/zzJhrDa6dN1wgdyG5+1bKjogAOCPg==" saltValue="5UTdNLQqMHZ0wcYRJ99z0g==" spinCount="100000" sheet="1" objects="1" scenarios="1" selectLockedCells="1"/>
  <mergeCells count="6"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0EDA-2F38-43CF-B648-636576B0ED17}">
  <sheetPr>
    <tabColor rgb="FFFF0000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36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9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" t="s">
        <v>26</v>
      </c>
      <c r="D6" s="3"/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6" t="s">
        <v>27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1390</v>
      </c>
      <c r="C8" s="80">
        <v>50</v>
      </c>
      <c r="D8" s="11"/>
      <c r="E8" s="71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500</v>
      </c>
      <c r="E9" s="72">
        <v>674</v>
      </c>
      <c r="F9" s="13">
        <v>1.1592</v>
      </c>
      <c r="G9" s="14">
        <f>$E9*POWER((($C$4-$E$4)/LN(($C$4-$G$4)/($E$4-$G$4))/49.833),$F9)</f>
        <v>673.99822121954537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73"/>
      <c r="F10" s="18"/>
      <c r="G10" s="19"/>
      <c r="H10" s="53"/>
      <c r="I10" s="9"/>
      <c r="J10" s="9"/>
      <c r="K10" s="9"/>
    </row>
    <row r="11" spans="1:11" ht="15.75" x14ac:dyDescent="0.25">
      <c r="A11" s="59"/>
      <c r="B11" s="78">
        <v>1790</v>
      </c>
      <c r="C11" s="81">
        <v>50</v>
      </c>
      <c r="D11" s="11"/>
      <c r="E11" s="71"/>
      <c r="F11" s="13"/>
      <c r="G11" s="14"/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590</v>
      </c>
      <c r="E12" s="72">
        <v>915</v>
      </c>
      <c r="F12" s="13">
        <v>1.1459999999999999</v>
      </c>
      <c r="G12" s="14">
        <f>$E12*POWER((($C$4-$E$4)/LN(($C$4-$G$4)/($E$4-$G$4))/49.833),$F12)</f>
        <v>914.99761268460895</v>
      </c>
      <c r="H12" s="53"/>
      <c r="I12" s="9"/>
      <c r="J12" s="9"/>
      <c r="K12" s="9"/>
    </row>
    <row r="13" spans="1:11" ht="15.75" x14ac:dyDescent="0.25">
      <c r="A13" s="59"/>
      <c r="B13" s="79"/>
      <c r="C13" s="82"/>
      <c r="D13" s="16"/>
      <c r="E13" s="73"/>
      <c r="F13" s="18"/>
      <c r="G13" s="19"/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49.83288654563971</v>
      </c>
      <c r="C14" s="46"/>
      <c r="D14" s="47" t="s">
        <v>16</v>
      </c>
      <c r="E14" s="48">
        <f>B14</f>
        <v>49.83288654563971</v>
      </c>
      <c r="F14" s="48" t="s">
        <v>11</v>
      </c>
      <c r="G14" s="56"/>
      <c r="H14" s="55"/>
    </row>
  </sheetData>
  <sheetProtection algorithmName="SHA-512" hashValue="/vsg1UHe1Cn+PtN2nYNwHyZK98Xh56o7lN1UphCkhYt5fF3UJzK1Mbce2BHM1DFO8ya98UWMxOcZSXmExpHF6g==" saltValue="OEmgSoIiHRceHN+CN1gAqw==" spinCount="100000" sheet="1" objects="1" scenarios="1" selectLockedCells="1"/>
  <mergeCells count="6"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8F59-4DBC-4660-A281-4761EC0823EC}">
  <sheetPr>
    <tabColor rgb="FF00B050"/>
    <pageSetUpPr fitToPage="1"/>
  </sheetPr>
  <dimension ref="A1:K11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37</v>
      </c>
      <c r="B1" s="76"/>
      <c r="C1" s="66"/>
      <c r="D1" s="66"/>
      <c r="E1" s="66"/>
      <c r="F1" s="66"/>
      <c r="G1" s="66"/>
      <c r="H1" s="49"/>
      <c r="I1" s="1"/>
      <c r="J1" s="1"/>
      <c r="K1" s="1"/>
    </row>
    <row r="2" spans="1:11" ht="15.75" x14ac:dyDescent="0.25">
      <c r="A2" s="57"/>
      <c r="B2" s="96" t="s">
        <v>12</v>
      </c>
      <c r="C2" s="96"/>
      <c r="D2" s="96"/>
      <c r="E2" s="96"/>
      <c r="F2" s="67"/>
      <c r="G2" s="67"/>
      <c r="H2" s="50"/>
      <c r="I2" s="1"/>
      <c r="J2" s="1"/>
      <c r="K2" s="1"/>
    </row>
    <row r="3" spans="1:11" ht="15.75" x14ac:dyDescent="0.25">
      <c r="A3" s="57"/>
      <c r="B3" s="96"/>
      <c r="C3" s="96"/>
      <c r="D3" s="96"/>
      <c r="E3" s="96"/>
      <c r="F3" s="67"/>
      <c r="G3" s="67"/>
      <c r="H3" s="50"/>
      <c r="I3" s="1"/>
      <c r="J3" s="1"/>
      <c r="K3" s="1"/>
    </row>
    <row r="4" spans="1:11" ht="18" x14ac:dyDescent="0.3">
      <c r="A4" s="57"/>
      <c r="B4" s="68" t="s">
        <v>13</v>
      </c>
      <c r="C4" s="23">
        <v>75</v>
      </c>
      <c r="D4" s="67" t="s">
        <v>14</v>
      </c>
      <c r="E4" s="23">
        <v>65</v>
      </c>
      <c r="F4" s="67" t="s">
        <v>15</v>
      </c>
      <c r="G4" s="23">
        <v>20</v>
      </c>
      <c r="H4" s="51" t="s">
        <v>11</v>
      </c>
      <c r="I4" s="1"/>
      <c r="J4" s="1"/>
      <c r="K4" s="1"/>
    </row>
    <row r="5" spans="1:11" ht="15.75" x14ac:dyDescent="0.25">
      <c r="A5" s="57"/>
      <c r="B5" s="69"/>
      <c r="C5" s="69"/>
      <c r="D5" s="69"/>
      <c r="E5" s="69"/>
      <c r="F5" s="69"/>
      <c r="G5" s="69"/>
      <c r="H5" s="50"/>
      <c r="I5" s="1"/>
      <c r="J5" s="1"/>
      <c r="K5" s="1"/>
    </row>
    <row r="6" spans="1:11" x14ac:dyDescent="0.25">
      <c r="A6" s="59"/>
      <c r="B6" s="26" t="s">
        <v>1</v>
      </c>
      <c r="C6" s="2" t="s">
        <v>26</v>
      </c>
      <c r="D6" s="3"/>
      <c r="E6" s="3" t="s">
        <v>3</v>
      </c>
      <c r="F6" s="3" t="s">
        <v>4</v>
      </c>
      <c r="G6" s="4" t="s">
        <v>3</v>
      </c>
      <c r="H6" s="52"/>
      <c r="I6" s="5"/>
      <c r="J6" s="5"/>
      <c r="K6" s="5"/>
    </row>
    <row r="7" spans="1:11" ht="38.25" x14ac:dyDescent="0.25">
      <c r="A7" s="59"/>
      <c r="B7" s="7" t="s">
        <v>5</v>
      </c>
      <c r="C7" s="6" t="s">
        <v>27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1890</v>
      </c>
      <c r="C8" s="80" t="s">
        <v>38</v>
      </c>
      <c r="D8" s="11"/>
      <c r="E8" s="71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500</v>
      </c>
      <c r="E9" s="72">
        <v>430</v>
      </c>
      <c r="F9" s="13">
        <v>1.1592</v>
      </c>
      <c r="G9" s="14">
        <f>$E9*POWER((($C$4-$E$4)/LN(($C$4-$G$4)/($E$4-$G$4))/49.833),$F9)</f>
        <v>429.99886516973964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73"/>
      <c r="F10" s="18"/>
      <c r="G10" s="19"/>
      <c r="H10" s="53"/>
      <c r="I10" s="9"/>
      <c r="J10" s="9"/>
      <c r="K10" s="9"/>
    </row>
    <row r="11" spans="1:11" ht="28.5" x14ac:dyDescent="0.25">
      <c r="A11" s="60"/>
      <c r="B11" s="61">
        <f>(C4-E4)/(LN((C4-G4)/(E4-G4)))</f>
        <v>49.83288654563971</v>
      </c>
      <c r="C11" s="46"/>
      <c r="D11" s="47" t="s">
        <v>16</v>
      </c>
      <c r="E11" s="48">
        <f>B11</f>
        <v>49.83288654563971</v>
      </c>
      <c r="F11" s="48" t="s">
        <v>11</v>
      </c>
      <c r="G11" s="56"/>
      <c r="H11" s="55"/>
    </row>
  </sheetData>
  <sheetProtection algorithmName="SHA-512" hashValue="P8UOGf6sJAqkoyYBoSRL7lTvpSBl6MPOASwJ26DtVB9++kEj0D3s95CB2fwuRHqB5h/h+gMyYJPFl7IX3yVVBQ==" saltValue="4GvA1hSbPqkR4xth39ajlA==" spinCount="100000" sheet="1" selectLockedCells="1"/>
  <mergeCells count="4">
    <mergeCell ref="A1:B1"/>
    <mergeCell ref="B2:E3"/>
    <mergeCell ref="B8:B10"/>
    <mergeCell ref="C8:C10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16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22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88">
        <v>800</v>
      </c>
      <c r="C8" s="88">
        <v>830</v>
      </c>
      <c r="D8" s="88">
        <v>650</v>
      </c>
      <c r="E8" s="90">
        <v>559</v>
      </c>
      <c r="F8" s="84">
        <v>1.26</v>
      </c>
      <c r="G8" s="86">
        <f>$E8*POWER((($C$4-$E$4)/LN(($C$4-$G$4)/($E$4-$G$4))/49.833),$F8)</f>
        <v>516.78408266513054</v>
      </c>
      <c r="H8" s="53"/>
      <c r="I8" s="10"/>
      <c r="K8" s="10"/>
    </row>
    <row r="9" spans="1:11" ht="15.75" x14ac:dyDescent="0.25">
      <c r="A9" s="59"/>
      <c r="B9" s="92"/>
      <c r="C9" s="92"/>
      <c r="D9" s="89"/>
      <c r="E9" s="91"/>
      <c r="F9" s="85"/>
      <c r="G9" s="87"/>
      <c r="H9" s="53"/>
      <c r="I9" s="10"/>
      <c r="K9" s="10"/>
    </row>
    <row r="10" spans="1:11" ht="15.75" customHeight="1" x14ac:dyDescent="0.25">
      <c r="A10" s="59"/>
      <c r="B10" s="88">
        <v>1100</v>
      </c>
      <c r="C10" s="88">
        <v>1130</v>
      </c>
      <c r="D10" s="88">
        <v>650</v>
      </c>
      <c r="E10" s="90">
        <v>740</v>
      </c>
      <c r="F10" s="84">
        <v>1.27</v>
      </c>
      <c r="G10" s="86">
        <f t="shared" ref="G10:G15" si="0">$E10*POWER((($C$4-$E$4)/LN(($C$4-$G$4)/($E$4-$G$4))/49.833),$F10)</f>
        <v>683.68867215868772</v>
      </c>
      <c r="H10" s="53"/>
      <c r="I10" s="9"/>
      <c r="J10" s="9"/>
      <c r="K10" s="9"/>
    </row>
    <row r="11" spans="1:11" ht="15.75" customHeight="1" x14ac:dyDescent="0.25">
      <c r="A11" s="59"/>
      <c r="B11" s="89"/>
      <c r="C11" s="89"/>
      <c r="D11" s="89"/>
      <c r="E11" s="91"/>
      <c r="F11" s="85"/>
      <c r="G11" s="87"/>
      <c r="H11" s="53"/>
      <c r="I11" s="9"/>
      <c r="J11" s="9"/>
      <c r="K11" s="9"/>
    </row>
    <row r="12" spans="1:11" ht="15.75" x14ac:dyDescent="0.25">
      <c r="A12" s="59"/>
      <c r="B12" s="88">
        <v>1400</v>
      </c>
      <c r="C12" s="88">
        <v>1430</v>
      </c>
      <c r="D12" s="35">
        <v>650</v>
      </c>
      <c r="E12" s="32">
        <v>907</v>
      </c>
      <c r="F12" s="33">
        <v>1.27</v>
      </c>
      <c r="G12" s="36">
        <f t="shared" si="0"/>
        <v>837.98057519990505</v>
      </c>
      <c r="H12" s="53"/>
      <c r="I12" s="9"/>
      <c r="J12" s="9"/>
      <c r="K12" s="9"/>
    </row>
    <row r="13" spans="1:11" ht="15.75" x14ac:dyDescent="0.25">
      <c r="A13" s="59"/>
      <c r="B13" s="89"/>
      <c r="C13" s="89"/>
      <c r="D13" s="37">
        <v>800</v>
      </c>
      <c r="E13" s="32">
        <v>1087</v>
      </c>
      <c r="F13" s="33">
        <v>1.27</v>
      </c>
      <c r="G13" s="36">
        <f t="shared" si="0"/>
        <v>1004.2832251844507</v>
      </c>
      <c r="H13" s="53"/>
      <c r="I13" s="9"/>
      <c r="J13" s="9"/>
      <c r="K13" s="9"/>
    </row>
    <row r="14" spans="1:11" ht="15.75" x14ac:dyDescent="0.25">
      <c r="A14" s="59"/>
      <c r="B14" s="88">
        <v>1700</v>
      </c>
      <c r="C14" s="88">
        <v>1730</v>
      </c>
      <c r="D14" s="35">
        <v>650</v>
      </c>
      <c r="E14" s="32">
        <v>1090</v>
      </c>
      <c r="F14" s="33">
        <v>1.27</v>
      </c>
      <c r="G14" s="36">
        <f t="shared" si="0"/>
        <v>1007.0549360175265</v>
      </c>
      <c r="H14" s="53"/>
      <c r="I14" s="9"/>
      <c r="J14" s="9"/>
      <c r="K14" s="9"/>
    </row>
    <row r="15" spans="1:11" ht="15.75" x14ac:dyDescent="0.25">
      <c r="A15" s="59"/>
      <c r="B15" s="89"/>
      <c r="C15" s="89"/>
      <c r="D15" s="35">
        <v>800</v>
      </c>
      <c r="E15" s="32">
        <v>1299</v>
      </c>
      <c r="F15" s="33">
        <v>1.27</v>
      </c>
      <c r="G15" s="36">
        <f t="shared" si="0"/>
        <v>1200.1507907218045</v>
      </c>
      <c r="H15" s="53"/>
      <c r="I15" s="9"/>
      <c r="J15" s="9"/>
      <c r="K15" s="9"/>
    </row>
    <row r="16" spans="1:11" ht="28.5" x14ac:dyDescent="0.25">
      <c r="A16" s="60"/>
      <c r="B16" s="45">
        <f>(C4-E4)/(LN((C4-G4)/(E4-G4)))</f>
        <v>46.822156741122775</v>
      </c>
      <c r="C16" s="46"/>
      <c r="D16" s="47" t="s">
        <v>16</v>
      </c>
      <c r="E16" s="48">
        <f>B16</f>
        <v>46.822156741122775</v>
      </c>
      <c r="F16" s="48" t="s">
        <v>11</v>
      </c>
      <c r="G16" s="56"/>
      <c r="H16" s="55"/>
    </row>
  </sheetData>
  <sheetProtection algorithmName="SHA-512" hashValue="5yYKEc+lPmHd7u/YvmVeq7Uv0TnJc+oQCJflmT9iRSn4dKXPuQv3fib6iuQJp2LDGvKzq0vS6SNjne2uOe/i5A==" saltValue="5tHP9Hy8QcFPqmkvYkPhYw==" spinCount="100000" sheet="1" objects="1" scenarios="1" selectLockedCells="1"/>
  <mergeCells count="18">
    <mergeCell ref="A1:B1"/>
    <mergeCell ref="B2:E3"/>
    <mergeCell ref="B8:B9"/>
    <mergeCell ref="C8:C9"/>
    <mergeCell ref="B10:B11"/>
    <mergeCell ref="C10:C11"/>
    <mergeCell ref="B12:B13"/>
    <mergeCell ref="C12:C13"/>
    <mergeCell ref="B14:B15"/>
    <mergeCell ref="C14:C15"/>
    <mergeCell ref="D8:D9"/>
    <mergeCell ref="F8:F9"/>
    <mergeCell ref="G8:G9"/>
    <mergeCell ref="D10:D11"/>
    <mergeCell ref="E10:E11"/>
    <mergeCell ref="F10:F11"/>
    <mergeCell ref="G10:G11"/>
    <mergeCell ref="E8:E9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16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17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800</v>
      </c>
      <c r="C8" s="77">
        <v>830</v>
      </c>
      <c r="D8" s="28">
        <v>450</v>
      </c>
      <c r="E8" s="29">
        <v>410</v>
      </c>
      <c r="F8" s="30">
        <v>1.27</v>
      </c>
      <c r="G8" s="31">
        <f>$E8*POWER((($C$4-$E$4)/LN(($C$4-$G$4)/($E$4-$G$4))/49.833),$F8)</f>
        <v>378.80048052035397</v>
      </c>
      <c r="H8" s="53"/>
      <c r="I8" s="10"/>
      <c r="K8" s="10"/>
    </row>
    <row r="9" spans="1:11" ht="15.75" x14ac:dyDescent="0.25">
      <c r="A9" s="59"/>
      <c r="B9" s="78"/>
      <c r="C9" s="78"/>
      <c r="D9" s="27">
        <v>600</v>
      </c>
      <c r="E9" s="29">
        <v>514</v>
      </c>
      <c r="F9" s="30">
        <v>1.27</v>
      </c>
      <c r="G9" s="31">
        <f>$E9*POWER((($C$4-$E$4)/LN(($C$4-$G$4)/($E$4-$G$4))/49.833),$F9)</f>
        <v>474.88645606698037</v>
      </c>
      <c r="H9" s="53"/>
      <c r="I9" s="10"/>
      <c r="K9" s="10"/>
    </row>
    <row r="10" spans="1:11" ht="15.75" x14ac:dyDescent="0.25">
      <c r="A10" s="59"/>
      <c r="B10" s="77">
        <v>1100</v>
      </c>
      <c r="C10" s="77">
        <v>1130</v>
      </c>
      <c r="D10" s="28">
        <v>450</v>
      </c>
      <c r="E10" s="29">
        <v>541</v>
      </c>
      <c r="F10" s="30">
        <v>1.27</v>
      </c>
      <c r="G10" s="31">
        <f t="shared" ref="G10:G15" si="0">$E10*POWER((($C$4-$E$4)/LN(($C$4-$G$4)/($E$4-$G$4))/49.833),$F10)</f>
        <v>499.8318535646622</v>
      </c>
      <c r="H10" s="53"/>
      <c r="I10" s="9"/>
      <c r="J10" s="9"/>
      <c r="K10" s="9"/>
    </row>
    <row r="11" spans="1:11" ht="15.75" x14ac:dyDescent="0.25">
      <c r="A11" s="59"/>
      <c r="B11" s="78"/>
      <c r="C11" s="78"/>
      <c r="D11" s="27">
        <v>600</v>
      </c>
      <c r="E11" s="29">
        <v>657</v>
      </c>
      <c r="F11" s="30">
        <v>1.27</v>
      </c>
      <c r="G11" s="31">
        <f t="shared" si="0"/>
        <v>607.00467244359163</v>
      </c>
      <c r="H11" s="53"/>
      <c r="I11" s="9"/>
      <c r="J11" s="9"/>
      <c r="K11" s="9"/>
    </row>
    <row r="12" spans="1:11" ht="15.75" x14ac:dyDescent="0.25">
      <c r="A12" s="59"/>
      <c r="B12" s="77">
        <v>1400</v>
      </c>
      <c r="C12" s="77">
        <v>1430</v>
      </c>
      <c r="D12" s="28">
        <v>450</v>
      </c>
      <c r="E12" s="29">
        <v>686</v>
      </c>
      <c r="F12" s="30">
        <v>1.27</v>
      </c>
      <c r="G12" s="31">
        <f t="shared" si="0"/>
        <v>633.79787716332396</v>
      </c>
      <c r="H12" s="53"/>
      <c r="I12" s="9"/>
      <c r="J12" s="9"/>
      <c r="K12" s="9"/>
    </row>
    <row r="13" spans="1:11" ht="15.75" x14ac:dyDescent="0.25">
      <c r="A13" s="59"/>
      <c r="B13" s="78"/>
      <c r="C13" s="78"/>
      <c r="D13" s="27">
        <v>600</v>
      </c>
      <c r="E13" s="29">
        <v>848</v>
      </c>
      <c r="F13" s="30">
        <v>1.28</v>
      </c>
      <c r="G13" s="31">
        <f t="shared" si="0"/>
        <v>782.98214862605244</v>
      </c>
      <c r="H13" s="53"/>
      <c r="I13" s="9"/>
      <c r="J13" s="9"/>
      <c r="K13" s="9"/>
    </row>
    <row r="14" spans="1:11" ht="15.75" x14ac:dyDescent="0.25">
      <c r="A14" s="59"/>
      <c r="B14" s="77">
        <v>1700</v>
      </c>
      <c r="C14" s="77">
        <v>1730</v>
      </c>
      <c r="D14" s="28">
        <v>450</v>
      </c>
      <c r="E14" s="29">
        <v>801</v>
      </c>
      <c r="F14" s="30">
        <v>1.28</v>
      </c>
      <c r="G14" s="31">
        <f t="shared" si="0"/>
        <v>739.58573236965572</v>
      </c>
      <c r="H14" s="53"/>
      <c r="I14" s="9"/>
      <c r="J14" s="9"/>
      <c r="K14" s="9"/>
    </row>
    <row r="15" spans="1:11" ht="15.75" x14ac:dyDescent="0.25">
      <c r="A15" s="59"/>
      <c r="B15" s="79"/>
      <c r="C15" s="79"/>
      <c r="D15" s="28">
        <v>600</v>
      </c>
      <c r="E15" s="29">
        <v>1008</v>
      </c>
      <c r="F15" s="30">
        <v>1.28</v>
      </c>
      <c r="G15" s="31">
        <f t="shared" si="0"/>
        <v>930.71462949889246</v>
      </c>
      <c r="H15" s="53"/>
      <c r="I15" s="9"/>
      <c r="J15" s="9"/>
      <c r="K15" s="9"/>
    </row>
    <row r="16" spans="1:11" ht="28.5" x14ac:dyDescent="0.25">
      <c r="A16" s="60"/>
      <c r="B16" s="45">
        <f>(C4-E4)/(LN((C4-G4)/(E4-G4)))</f>
        <v>46.822156741122775</v>
      </c>
      <c r="C16" s="46"/>
      <c r="D16" s="47" t="s">
        <v>16</v>
      </c>
      <c r="E16" s="48">
        <f>B16</f>
        <v>46.822156741122775</v>
      </c>
      <c r="F16" s="48" t="s">
        <v>11</v>
      </c>
      <c r="G16" s="56"/>
      <c r="H16" s="55"/>
    </row>
  </sheetData>
  <sheetProtection algorithmName="SHA-512" hashValue="njFmrq+dhuigoNV3jkDUZ0DdFpNvGrUbJsiWIFSbshztWC5qaQlA4AsXhWimCahAaSfQ6iuvv4ODAAnx7xFRFQ==" saltValue="EBwC1iRjN6QWbj5EDZIxrg==" spinCount="100000" sheet="1" objects="1" scenarios="1" selectLockedCells="1"/>
  <mergeCells count="10">
    <mergeCell ref="A1:B1"/>
    <mergeCell ref="B2:E3"/>
    <mergeCell ref="B8:B9"/>
    <mergeCell ref="B10:B11"/>
    <mergeCell ref="B12:B13"/>
    <mergeCell ref="B14:B15"/>
    <mergeCell ref="C8:C9"/>
    <mergeCell ref="C10:C11"/>
    <mergeCell ref="C12:C13"/>
    <mergeCell ref="C14:C15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19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2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" t="s">
        <v>2</v>
      </c>
      <c r="D6" s="3"/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1357</v>
      </c>
      <c r="C8" s="80">
        <v>1357</v>
      </c>
      <c r="D8" s="11"/>
      <c r="E8" s="12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600</v>
      </c>
      <c r="E9" s="15">
        <v>796</v>
      </c>
      <c r="F9" s="13">
        <v>1.26</v>
      </c>
      <c r="G9" s="14">
        <f>$E9*POWER((($C$4-$E$4)/LN(($C$4-$G$4)/($E$4-$G$4))/49.833),$F9)</f>
        <v>735.88574204193912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17"/>
      <c r="F10" s="18"/>
      <c r="G10" s="19"/>
      <c r="H10" s="53"/>
      <c r="I10" s="9"/>
      <c r="J10" s="9"/>
      <c r="K10" s="9"/>
    </row>
    <row r="11" spans="1:11" ht="15.75" x14ac:dyDescent="0.25">
      <c r="A11" s="59"/>
      <c r="B11" s="78">
        <v>1657</v>
      </c>
      <c r="C11" s="81">
        <v>1657</v>
      </c>
      <c r="D11" s="11"/>
      <c r="E11" s="12"/>
      <c r="F11" s="13"/>
      <c r="G11" s="14"/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750</v>
      </c>
      <c r="E12" s="15">
        <v>934</v>
      </c>
      <c r="F12" s="13">
        <v>1.27</v>
      </c>
      <c r="G12" s="14">
        <f>$E12*POWER((($C$4-$E$4)/LN(($C$4-$G$4)/($E$4-$G$4))/49.833),$F12)</f>
        <v>862.92597269758687</v>
      </c>
      <c r="H12" s="53"/>
      <c r="I12" s="9"/>
      <c r="J12" s="9"/>
      <c r="K12" s="9"/>
    </row>
    <row r="13" spans="1:11" ht="15.75" x14ac:dyDescent="0.25">
      <c r="A13" s="59"/>
      <c r="B13" s="79"/>
      <c r="C13" s="82"/>
      <c r="D13" s="16"/>
      <c r="E13" s="17"/>
      <c r="F13" s="18"/>
      <c r="G13" s="19"/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46.822156741122775</v>
      </c>
      <c r="C14" s="46"/>
      <c r="D14" s="47" t="s">
        <v>16</v>
      </c>
      <c r="E14" s="48">
        <f>B14</f>
        <v>46.822156741122775</v>
      </c>
      <c r="F14" s="48" t="s">
        <v>11</v>
      </c>
      <c r="G14" s="56"/>
      <c r="H14" s="55"/>
    </row>
  </sheetData>
  <sheetProtection algorithmName="SHA-512" hashValue="wADK140CRDZT3jydO//dhd1+gu4SovSfcOsgCsdJRClcs63CEYkckQU8Pxn3IAFj4RKZwBNTyfrJwkR7nP3IXg==" saltValue="FgIj1rjGX/f2DF2fXSO1TA==" spinCount="100000" sheet="1" objects="1" scenarios="1" selectLockedCells="1"/>
  <mergeCells count="6"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4"/>
  <sheetViews>
    <sheetView showGridLines="0" showRowColHeaders="0" tabSelected="1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20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20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800</v>
      </c>
      <c r="C8" s="77">
        <v>862</v>
      </c>
      <c r="D8" s="28">
        <v>450</v>
      </c>
      <c r="E8" s="29">
        <v>378</v>
      </c>
      <c r="F8" s="30">
        <v>1.2912999999999999</v>
      </c>
      <c r="G8" s="31">
        <f>$E8*POWER((($C$4-$E$4)/LN(($C$4-$G$4)/($E$4-$G$4))/49.833),$F8)</f>
        <v>377.99888872136393</v>
      </c>
      <c r="H8" s="53"/>
      <c r="I8" s="10"/>
      <c r="K8" s="10"/>
    </row>
    <row r="9" spans="1:11" ht="15.75" x14ac:dyDescent="0.25">
      <c r="A9" s="59"/>
      <c r="B9" s="78"/>
      <c r="C9" s="78"/>
      <c r="D9" s="28">
        <v>500</v>
      </c>
      <c r="E9" s="29">
        <v>411</v>
      </c>
      <c r="F9" s="30">
        <v>1.2867999999999999</v>
      </c>
      <c r="G9" s="31">
        <f t="shared" ref="G9:G23" si="0">$E9*POWER((($C$4-$E$4)/LN(($C$4-$G$4)/($E$4-$G$4))/49.833),$F9)</f>
        <v>410.99879591570811</v>
      </c>
      <c r="H9" s="53"/>
      <c r="I9" s="10"/>
      <c r="K9" s="10"/>
    </row>
    <row r="10" spans="1:11" ht="15.75" x14ac:dyDescent="0.25">
      <c r="A10" s="59"/>
      <c r="B10" s="78"/>
      <c r="C10" s="78"/>
      <c r="D10" s="28">
        <v>600</v>
      </c>
      <c r="E10" s="29">
        <v>475</v>
      </c>
      <c r="F10" s="30">
        <v>1.2778</v>
      </c>
      <c r="G10" s="31">
        <f t="shared" si="0"/>
        <v>474.99861815123569</v>
      </c>
      <c r="H10" s="53"/>
      <c r="I10" s="10"/>
      <c r="K10" s="10"/>
    </row>
    <row r="11" spans="1:11" ht="15.75" x14ac:dyDescent="0.25">
      <c r="A11" s="59"/>
      <c r="B11" s="79"/>
      <c r="C11" s="79"/>
      <c r="D11" s="28">
        <v>750</v>
      </c>
      <c r="E11" s="29">
        <v>601</v>
      </c>
      <c r="F11" s="30">
        <v>1.2562</v>
      </c>
      <c r="G11" s="31">
        <f t="shared" si="0"/>
        <v>600.99828115271362</v>
      </c>
      <c r="H11" s="53"/>
      <c r="I11" s="10"/>
      <c r="K11" s="10"/>
    </row>
    <row r="12" spans="1:11" ht="15.75" x14ac:dyDescent="0.25">
      <c r="A12" s="59"/>
      <c r="B12" s="77">
        <v>1200</v>
      </c>
      <c r="C12" s="77">
        <v>1222</v>
      </c>
      <c r="D12" s="28">
        <v>450</v>
      </c>
      <c r="E12" s="29">
        <v>534</v>
      </c>
      <c r="F12" s="30">
        <v>1.3265</v>
      </c>
      <c r="G12" s="31">
        <f t="shared" si="0"/>
        <v>533.99838730400143</v>
      </c>
      <c r="H12" s="53"/>
      <c r="I12" s="9"/>
      <c r="J12" s="9"/>
      <c r="K12" s="9"/>
    </row>
    <row r="13" spans="1:11" ht="15.75" x14ac:dyDescent="0.25">
      <c r="A13" s="59"/>
      <c r="B13" s="78"/>
      <c r="C13" s="78"/>
      <c r="D13" s="28">
        <v>500</v>
      </c>
      <c r="E13" s="29">
        <v>581</v>
      </c>
      <c r="F13" s="30">
        <v>1.3115000000000001</v>
      </c>
      <c r="G13" s="31">
        <f t="shared" si="0"/>
        <v>580.99826520392151</v>
      </c>
      <c r="H13" s="53"/>
      <c r="I13" s="9"/>
      <c r="J13" s="9"/>
      <c r="K13" s="9"/>
    </row>
    <row r="14" spans="1:11" ht="15.75" x14ac:dyDescent="0.25">
      <c r="A14" s="59"/>
      <c r="B14" s="78"/>
      <c r="C14" s="78"/>
      <c r="D14" s="28">
        <v>600</v>
      </c>
      <c r="E14" s="29">
        <v>672</v>
      </c>
      <c r="F14" s="30">
        <v>1.2816000000000001</v>
      </c>
      <c r="G14" s="31">
        <f t="shared" si="0"/>
        <v>671.99803923389413</v>
      </c>
      <c r="H14" s="53"/>
      <c r="I14" s="9"/>
      <c r="J14" s="9"/>
      <c r="K14" s="9"/>
    </row>
    <row r="15" spans="1:11" ht="15.75" x14ac:dyDescent="0.25">
      <c r="A15" s="59"/>
      <c r="B15" s="79"/>
      <c r="C15" s="79"/>
      <c r="D15" s="28">
        <v>750</v>
      </c>
      <c r="E15" s="29">
        <v>858</v>
      </c>
      <c r="F15" s="30">
        <v>1.2838000000000001</v>
      </c>
      <c r="G15" s="31">
        <f t="shared" si="0"/>
        <v>857.99749222437208</v>
      </c>
      <c r="H15" s="53"/>
      <c r="I15" s="9"/>
      <c r="J15" s="9"/>
      <c r="K15" s="9"/>
    </row>
    <row r="16" spans="1:11" ht="15.75" x14ac:dyDescent="0.25">
      <c r="A16" s="59"/>
      <c r="B16" s="77">
        <v>1500</v>
      </c>
      <c r="C16" s="77">
        <v>1537</v>
      </c>
      <c r="D16" s="28">
        <v>450</v>
      </c>
      <c r="E16" s="29">
        <v>674</v>
      </c>
      <c r="F16" s="30">
        <v>1.3101</v>
      </c>
      <c r="G16" s="31">
        <f t="shared" si="0"/>
        <v>673.99798966539572</v>
      </c>
      <c r="H16" s="53"/>
      <c r="I16" s="9"/>
      <c r="J16" s="9"/>
      <c r="K16" s="9"/>
    </row>
    <row r="17" spans="1:11" ht="15.75" x14ac:dyDescent="0.25">
      <c r="A17" s="59"/>
      <c r="B17" s="78"/>
      <c r="C17" s="78"/>
      <c r="D17" s="28">
        <v>500</v>
      </c>
      <c r="E17" s="29">
        <v>733</v>
      </c>
      <c r="F17" s="30">
        <v>1.2994000000000001</v>
      </c>
      <c r="G17" s="31">
        <f t="shared" si="0"/>
        <v>732.99783154283591</v>
      </c>
      <c r="H17" s="53"/>
      <c r="I17" s="9"/>
      <c r="J17" s="9"/>
      <c r="K17" s="9"/>
    </row>
    <row r="18" spans="1:11" ht="15.75" x14ac:dyDescent="0.25">
      <c r="A18" s="59"/>
      <c r="B18" s="78"/>
      <c r="C18" s="78"/>
      <c r="D18" s="28">
        <v>600</v>
      </c>
      <c r="E18" s="29">
        <v>848</v>
      </c>
      <c r="F18" s="30">
        <v>1.2778</v>
      </c>
      <c r="G18" s="31">
        <f t="shared" si="0"/>
        <v>847.99753303631121</v>
      </c>
      <c r="H18" s="53"/>
      <c r="I18" s="9"/>
      <c r="J18" s="9"/>
      <c r="K18" s="9"/>
    </row>
    <row r="19" spans="1:11" ht="15.75" x14ac:dyDescent="0.25">
      <c r="A19" s="59"/>
      <c r="B19" s="79"/>
      <c r="C19" s="79"/>
      <c r="D19" s="28">
        <v>750</v>
      </c>
      <c r="E19" s="29">
        <v>1013</v>
      </c>
      <c r="F19" s="30">
        <v>1.2778</v>
      </c>
      <c r="G19" s="31">
        <f t="shared" si="0"/>
        <v>1012.9970530256878</v>
      </c>
      <c r="H19" s="53"/>
      <c r="I19" s="9"/>
      <c r="J19" s="9"/>
      <c r="K19" s="9"/>
    </row>
    <row r="20" spans="1:11" ht="15.75" x14ac:dyDescent="0.25">
      <c r="A20" s="59"/>
      <c r="B20" s="77">
        <v>1800</v>
      </c>
      <c r="C20" s="77">
        <v>1807</v>
      </c>
      <c r="D20" s="28">
        <v>450</v>
      </c>
      <c r="E20" s="29">
        <v>798</v>
      </c>
      <c r="F20" s="30">
        <v>1.2962</v>
      </c>
      <c r="G20" s="31">
        <f t="shared" si="0"/>
        <v>797.99764506502129</v>
      </c>
      <c r="H20" s="53"/>
      <c r="I20" s="9"/>
      <c r="J20" s="9"/>
      <c r="K20" s="9"/>
    </row>
    <row r="21" spans="1:11" ht="15.75" x14ac:dyDescent="0.25">
      <c r="A21" s="59"/>
      <c r="B21" s="78"/>
      <c r="C21" s="78"/>
      <c r="D21" s="28">
        <v>500</v>
      </c>
      <c r="E21" s="29">
        <v>868</v>
      </c>
      <c r="F21" s="30">
        <v>1.2889999999999999</v>
      </c>
      <c r="G21" s="31">
        <f t="shared" si="0"/>
        <v>867.99745272016219</v>
      </c>
      <c r="H21" s="53"/>
      <c r="I21" s="9"/>
      <c r="J21" s="9"/>
      <c r="K21" s="9"/>
    </row>
    <row r="22" spans="1:11" ht="15.75" x14ac:dyDescent="0.25">
      <c r="A22" s="59"/>
      <c r="B22" s="78"/>
      <c r="C22" s="78"/>
      <c r="D22" s="28">
        <v>600</v>
      </c>
      <c r="E22" s="29">
        <v>1004</v>
      </c>
      <c r="F22" s="30">
        <v>1.2745</v>
      </c>
      <c r="G22" s="31">
        <f t="shared" si="0"/>
        <v>1003.997086751206</v>
      </c>
      <c r="H22" s="53"/>
      <c r="I22" s="9"/>
      <c r="J22" s="9"/>
      <c r="K22" s="9"/>
    </row>
    <row r="23" spans="1:11" ht="15.75" x14ac:dyDescent="0.25">
      <c r="A23" s="59"/>
      <c r="B23" s="79"/>
      <c r="C23" s="79"/>
      <c r="D23" s="28">
        <v>750</v>
      </c>
      <c r="E23" s="29">
        <v>1166</v>
      </c>
      <c r="F23" s="30">
        <v>1.2726999999999999</v>
      </c>
      <c r="G23" s="31">
        <f t="shared" si="0"/>
        <v>1165.9966214634769</v>
      </c>
      <c r="H23" s="53"/>
      <c r="I23" s="9"/>
      <c r="J23" s="9"/>
      <c r="K23" s="9"/>
    </row>
    <row r="24" spans="1:11" ht="28.5" x14ac:dyDescent="0.25">
      <c r="A24" s="60"/>
      <c r="B24" s="61">
        <f>(C4-E4)/(LN((C4-G4)/(E4-G4)))</f>
        <v>49.83288654563971</v>
      </c>
      <c r="C24" s="46"/>
      <c r="D24" s="47" t="s">
        <v>16</v>
      </c>
      <c r="E24" s="48">
        <f>B24</f>
        <v>49.83288654563971</v>
      </c>
      <c r="F24" s="48" t="s">
        <v>11</v>
      </c>
      <c r="G24" s="56"/>
      <c r="H24" s="55"/>
    </row>
  </sheetData>
  <sheetProtection algorithmName="SHA-512" hashValue="VDP2sQVH+axy9d7g4QylQRucNyjFD4t84dwAGuvfjEIPBVoIK3Wj6JQCmKBwMz7cyEkIeowsc5stUJ2A62vYyQ==" saltValue="zBwCP35W0EHAWwoOjabICA==" spinCount="100000" sheet="1" objects="1" scenarios="1" selectLockedCells="1"/>
  <mergeCells count="10">
    <mergeCell ref="B16:B19"/>
    <mergeCell ref="C16:C19"/>
    <mergeCell ref="B20:B23"/>
    <mergeCell ref="C20:C23"/>
    <mergeCell ref="A1:B1"/>
    <mergeCell ref="B2:E3"/>
    <mergeCell ref="B8:B11"/>
    <mergeCell ref="C8:C11"/>
    <mergeCell ref="B12:B15"/>
    <mergeCell ref="C12:C15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K20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75" t="s">
        <v>39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20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800</v>
      </c>
      <c r="C8" s="77">
        <v>862</v>
      </c>
      <c r="D8" s="28">
        <v>500</v>
      </c>
      <c r="E8" s="29">
        <v>411</v>
      </c>
      <c r="F8" s="30">
        <v>1.2867999999999999</v>
      </c>
      <c r="G8" s="31">
        <f>$E8*POWER((($C$4-$E$4)/LN(($C$4-$G$4)/($E$4-$G$4))/49.833),$F8)</f>
        <v>410.99879591570811</v>
      </c>
      <c r="H8" s="53"/>
      <c r="I8" s="10"/>
      <c r="K8" s="10"/>
    </row>
    <row r="9" spans="1:11" ht="15.75" x14ac:dyDescent="0.25">
      <c r="A9" s="59"/>
      <c r="B9" s="78"/>
      <c r="C9" s="78"/>
      <c r="D9" s="28">
        <v>600</v>
      </c>
      <c r="E9" s="29">
        <v>475</v>
      </c>
      <c r="F9" s="30">
        <v>1.2778</v>
      </c>
      <c r="G9" s="31">
        <f t="shared" ref="G9:G19" si="0">$E9*POWER((($C$4-$E$4)/LN(($C$4-$G$4)/($E$4-$G$4))/49.833),$F9)</f>
        <v>474.99861815123569</v>
      </c>
      <c r="H9" s="53"/>
      <c r="I9" s="10"/>
      <c r="K9" s="10"/>
    </row>
    <row r="10" spans="1:11" ht="15.75" x14ac:dyDescent="0.25">
      <c r="A10" s="59"/>
      <c r="B10" s="78"/>
      <c r="C10" s="78"/>
      <c r="D10" s="28">
        <v>750</v>
      </c>
      <c r="E10" s="29">
        <v>601</v>
      </c>
      <c r="F10" s="30">
        <v>1.2562</v>
      </c>
      <c r="G10" s="31">
        <f t="shared" si="0"/>
        <v>600.99828115271362</v>
      </c>
      <c r="H10" s="53"/>
      <c r="I10" s="10"/>
      <c r="K10" s="10"/>
    </row>
    <row r="11" spans="1:11" ht="15.75" x14ac:dyDescent="0.25">
      <c r="A11" s="59"/>
      <c r="B11" s="77">
        <v>1200</v>
      </c>
      <c r="C11" s="77">
        <v>1222</v>
      </c>
      <c r="D11" s="28">
        <v>500</v>
      </c>
      <c r="E11" s="29">
        <v>581</v>
      </c>
      <c r="F11" s="30">
        <v>1.3115000000000001</v>
      </c>
      <c r="G11" s="31">
        <f t="shared" si="0"/>
        <v>580.99826520392151</v>
      </c>
      <c r="H11" s="53"/>
      <c r="I11" s="9"/>
      <c r="J11" s="9"/>
      <c r="K11" s="9"/>
    </row>
    <row r="12" spans="1:11" ht="15.75" x14ac:dyDescent="0.25">
      <c r="A12" s="59"/>
      <c r="B12" s="78"/>
      <c r="C12" s="78"/>
      <c r="D12" s="28">
        <v>600</v>
      </c>
      <c r="E12" s="29">
        <v>672</v>
      </c>
      <c r="F12" s="30">
        <v>1.2816000000000001</v>
      </c>
      <c r="G12" s="31">
        <f t="shared" si="0"/>
        <v>671.99803923389413</v>
      </c>
      <c r="H12" s="53"/>
      <c r="I12" s="9"/>
      <c r="J12" s="9"/>
      <c r="K12" s="9"/>
    </row>
    <row r="13" spans="1:11" ht="15.75" x14ac:dyDescent="0.25">
      <c r="A13" s="59"/>
      <c r="B13" s="78"/>
      <c r="C13" s="78"/>
      <c r="D13" s="28">
        <v>750</v>
      </c>
      <c r="E13" s="29">
        <v>858</v>
      </c>
      <c r="F13" s="30">
        <v>1.2838000000000001</v>
      </c>
      <c r="G13" s="31">
        <f t="shared" si="0"/>
        <v>857.99749222437208</v>
      </c>
      <c r="H13" s="53"/>
      <c r="I13" s="9"/>
      <c r="J13" s="9"/>
      <c r="K13" s="9"/>
    </row>
    <row r="14" spans="1:11" ht="15.75" x14ac:dyDescent="0.25">
      <c r="A14" s="59"/>
      <c r="B14" s="77">
        <v>1500</v>
      </c>
      <c r="C14" s="77">
        <v>1537</v>
      </c>
      <c r="D14" s="28">
        <v>500</v>
      </c>
      <c r="E14" s="29">
        <v>733</v>
      </c>
      <c r="F14" s="30">
        <v>1.2994000000000001</v>
      </c>
      <c r="G14" s="31">
        <f t="shared" si="0"/>
        <v>732.99783154283591</v>
      </c>
      <c r="H14" s="53"/>
      <c r="I14" s="9"/>
      <c r="J14" s="9"/>
      <c r="K14" s="9"/>
    </row>
    <row r="15" spans="1:11" ht="15.75" x14ac:dyDescent="0.25">
      <c r="A15" s="59"/>
      <c r="B15" s="78"/>
      <c r="C15" s="78"/>
      <c r="D15" s="28">
        <v>600</v>
      </c>
      <c r="E15" s="29">
        <v>848</v>
      </c>
      <c r="F15" s="30">
        <v>1.2778</v>
      </c>
      <c r="G15" s="31">
        <f t="shared" si="0"/>
        <v>847.99753303631121</v>
      </c>
      <c r="H15" s="53"/>
      <c r="I15" s="9"/>
      <c r="J15" s="9"/>
      <c r="K15" s="9"/>
    </row>
    <row r="16" spans="1:11" ht="15.75" x14ac:dyDescent="0.25">
      <c r="A16" s="59"/>
      <c r="B16" s="78"/>
      <c r="C16" s="78"/>
      <c r="D16" s="28">
        <v>750</v>
      </c>
      <c r="E16" s="29">
        <v>1013</v>
      </c>
      <c r="F16" s="30">
        <v>1.2778</v>
      </c>
      <c r="G16" s="31">
        <f t="shared" si="0"/>
        <v>1012.9970530256878</v>
      </c>
      <c r="H16" s="53"/>
      <c r="I16" s="9"/>
      <c r="J16" s="9"/>
      <c r="K16" s="9"/>
    </row>
    <row r="17" spans="1:11" ht="15.75" x14ac:dyDescent="0.25">
      <c r="A17" s="59"/>
      <c r="B17" s="77">
        <v>1800</v>
      </c>
      <c r="C17" s="77">
        <v>1807</v>
      </c>
      <c r="D17" s="28">
        <v>500</v>
      </c>
      <c r="E17" s="29">
        <v>868</v>
      </c>
      <c r="F17" s="30">
        <v>1.2889999999999999</v>
      </c>
      <c r="G17" s="31">
        <f t="shared" si="0"/>
        <v>867.99745272016219</v>
      </c>
      <c r="H17" s="53"/>
      <c r="I17" s="9"/>
      <c r="J17" s="9"/>
      <c r="K17" s="9"/>
    </row>
    <row r="18" spans="1:11" ht="15.75" x14ac:dyDescent="0.25">
      <c r="A18" s="59"/>
      <c r="B18" s="78"/>
      <c r="C18" s="78"/>
      <c r="D18" s="28">
        <v>600</v>
      </c>
      <c r="E18" s="29">
        <v>1004</v>
      </c>
      <c r="F18" s="30">
        <v>1.2745</v>
      </c>
      <c r="G18" s="31">
        <f t="shared" si="0"/>
        <v>1003.997086751206</v>
      </c>
      <c r="H18" s="53"/>
      <c r="I18" s="9"/>
      <c r="J18" s="9"/>
      <c r="K18" s="9"/>
    </row>
    <row r="19" spans="1:11" ht="15.75" x14ac:dyDescent="0.25">
      <c r="A19" s="59"/>
      <c r="B19" s="78"/>
      <c r="C19" s="78"/>
      <c r="D19" s="28">
        <v>750</v>
      </c>
      <c r="E19" s="29">
        <v>1166</v>
      </c>
      <c r="F19" s="30">
        <v>1.2726999999999999</v>
      </c>
      <c r="G19" s="31">
        <f t="shared" si="0"/>
        <v>1165.9966214634769</v>
      </c>
      <c r="H19" s="53"/>
      <c r="I19" s="9"/>
      <c r="J19" s="9"/>
      <c r="K19" s="9"/>
    </row>
    <row r="20" spans="1:11" ht="28.5" x14ac:dyDescent="0.25">
      <c r="A20" s="60"/>
      <c r="B20" s="61">
        <f>(C4-E4)/(LN((C4-G4)/(E4-G4)))</f>
        <v>49.83288654563971</v>
      </c>
      <c r="C20" s="62"/>
      <c r="D20" s="47" t="s">
        <v>16</v>
      </c>
      <c r="E20" s="48">
        <f>B20</f>
        <v>49.83288654563971</v>
      </c>
      <c r="F20" s="48" t="s">
        <v>11</v>
      </c>
      <c r="G20" s="56"/>
      <c r="H20" s="55"/>
    </row>
  </sheetData>
  <sheetProtection algorithmName="SHA-512" hashValue="nDft1mCuYVkbI583HWhQLz1b66W67Bp9R8iUUw6oUl4CHuN37T0xvrOLsCbj0pg9PVGsXppSoqS/akTB2A57dQ==" saltValue="/bXReQVhSyXDkLTb+s/isg==" spinCount="100000" sheet="1" objects="1" scenarios="1" selectLockedCells="1"/>
  <mergeCells count="10">
    <mergeCell ref="B14:B16"/>
    <mergeCell ref="C14:C16"/>
    <mergeCell ref="B17:B19"/>
    <mergeCell ref="C17:C19"/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F4F0-62A0-467F-A759-06C647A1E88A}">
  <sheetPr>
    <tabColor rgb="FFFFDB69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63" t="s">
        <v>24</v>
      </c>
      <c r="B1" s="64"/>
      <c r="C1" s="65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800</v>
      </c>
      <c r="C8" s="77">
        <v>770</v>
      </c>
      <c r="D8" s="28">
        <v>500</v>
      </c>
      <c r="E8" s="29">
        <v>258</v>
      </c>
      <c r="F8" s="41">
        <v>1.28</v>
      </c>
      <c r="G8" s="31">
        <f>$E8*POWER((($C$4-$E$4)/LN(($C$4-$G$4)/($E$4-$G$4))/49.833),$F8)</f>
        <v>238.21862540745462</v>
      </c>
      <c r="H8" s="53"/>
      <c r="I8" s="10"/>
      <c r="K8" s="10"/>
    </row>
    <row r="9" spans="1:11" ht="15.75" x14ac:dyDescent="0.25">
      <c r="A9" s="59"/>
      <c r="B9" s="78"/>
      <c r="C9" s="78"/>
      <c r="D9" s="28">
        <v>600</v>
      </c>
      <c r="E9" s="29">
        <v>296</v>
      </c>
      <c r="F9" s="41">
        <v>1.25</v>
      </c>
      <c r="G9" s="31">
        <f t="shared" ref="G9:G13" si="0">$E9*POWER((($C$4-$E$4)/LN(($C$4-$G$4)/($E$4-$G$4))/49.833),$F9)</f>
        <v>273.81654607200329</v>
      </c>
      <c r="H9" s="53"/>
      <c r="I9" s="10"/>
      <c r="K9" s="10"/>
    </row>
    <row r="10" spans="1:11" ht="15.75" x14ac:dyDescent="0.25">
      <c r="A10" s="59"/>
      <c r="B10" s="93">
        <v>1200</v>
      </c>
      <c r="C10" s="93">
        <v>1150</v>
      </c>
      <c r="D10" s="28">
        <v>500</v>
      </c>
      <c r="E10" s="29">
        <v>354</v>
      </c>
      <c r="F10" s="41">
        <v>1.26</v>
      </c>
      <c r="G10" s="31">
        <f t="shared" si="0"/>
        <v>327.26576970206838</v>
      </c>
      <c r="H10" s="53"/>
      <c r="I10" s="9"/>
      <c r="J10" s="9"/>
      <c r="K10" s="9"/>
    </row>
    <row r="11" spans="1:11" ht="15.75" x14ac:dyDescent="0.25">
      <c r="A11" s="59"/>
      <c r="B11" s="93"/>
      <c r="C11" s="93"/>
      <c r="D11" s="28">
        <v>600</v>
      </c>
      <c r="E11" s="29">
        <v>423</v>
      </c>
      <c r="F11" s="41">
        <v>1.27</v>
      </c>
      <c r="G11" s="31">
        <f t="shared" si="0"/>
        <v>390.81122746368231</v>
      </c>
      <c r="H11" s="53"/>
      <c r="I11" s="9"/>
      <c r="J11" s="9"/>
      <c r="K11" s="9"/>
    </row>
    <row r="12" spans="1:11" ht="15.75" x14ac:dyDescent="0.25">
      <c r="A12" s="59"/>
      <c r="B12" s="40">
        <v>1500</v>
      </c>
      <c r="C12" s="40">
        <v>1430</v>
      </c>
      <c r="D12" s="28">
        <v>600</v>
      </c>
      <c r="E12" s="29">
        <v>508</v>
      </c>
      <c r="F12" s="41">
        <v>1.25</v>
      </c>
      <c r="G12" s="31">
        <f t="shared" si="0"/>
        <v>469.92839663708679</v>
      </c>
      <c r="H12" s="53"/>
      <c r="I12" s="9"/>
      <c r="J12" s="9"/>
      <c r="K12" s="9"/>
    </row>
    <row r="13" spans="1:11" ht="15.75" x14ac:dyDescent="0.25">
      <c r="A13" s="59"/>
      <c r="B13" s="39">
        <v>1800</v>
      </c>
      <c r="C13" s="39">
        <v>1755</v>
      </c>
      <c r="D13" s="28">
        <v>600</v>
      </c>
      <c r="E13" s="29">
        <v>635</v>
      </c>
      <c r="F13" s="41">
        <v>1.24</v>
      </c>
      <c r="G13" s="31">
        <f t="shared" si="0"/>
        <v>587.77668933891437</v>
      </c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46.822156741122775</v>
      </c>
      <c r="C14" s="62"/>
      <c r="D14" s="47" t="s">
        <v>16</v>
      </c>
      <c r="E14" s="48">
        <f>B14</f>
        <v>46.822156741122775</v>
      </c>
      <c r="F14" s="48" t="s">
        <v>11</v>
      </c>
      <c r="G14" s="56"/>
      <c r="H14" s="55"/>
    </row>
  </sheetData>
  <sheetProtection algorithmName="SHA-512" hashValue="BRN0Vpaa8XeX2BoUu9G1S7KKiaz+BQ/dUtwhvIt8lKegSPyy632Iy69mUdlUKc5Y+j/lbDbUcblkfOnQn01kBA==" saltValue="pKknvLjwFKKNFYzqD0k+IA==" spinCount="100000" sheet="1" objects="1" scenarios="1" selectLockedCells="1"/>
  <mergeCells count="5">
    <mergeCell ref="B2:E3"/>
    <mergeCell ref="B8:B9"/>
    <mergeCell ref="C8:C9"/>
    <mergeCell ref="B10:B11"/>
    <mergeCell ref="C10:C11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K14"/>
  <sheetViews>
    <sheetView showGridLines="0" showRowColHeaders="0" workbookViewId="0">
      <selection activeCell="C4" sqref="C4"/>
    </sheetView>
  </sheetViews>
  <sheetFormatPr baseColWidth="10" defaultRowHeight="15" x14ac:dyDescent="0.25"/>
  <cols>
    <col min="6" max="6" width="12.42578125" customWidth="1"/>
    <col min="7" max="7" width="12.85546875" customWidth="1"/>
  </cols>
  <sheetData>
    <row r="1" spans="1:11" ht="19.5" x14ac:dyDescent="0.25">
      <c r="A1" s="75" t="s">
        <v>21</v>
      </c>
      <c r="B1" s="76"/>
      <c r="C1" s="44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2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" t="s">
        <v>2</v>
      </c>
      <c r="D6" s="3"/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77">
        <v>1200</v>
      </c>
      <c r="C8" s="80">
        <v>1224</v>
      </c>
      <c r="D8" s="11"/>
      <c r="E8" s="12"/>
      <c r="F8" s="13"/>
      <c r="G8" s="14"/>
      <c r="H8" s="53"/>
      <c r="I8" s="10"/>
      <c r="K8" s="10"/>
    </row>
    <row r="9" spans="1:11" ht="15.75" x14ac:dyDescent="0.25">
      <c r="A9" s="59"/>
      <c r="B9" s="78"/>
      <c r="C9" s="81"/>
      <c r="D9" s="11">
        <v>600</v>
      </c>
      <c r="E9" s="15">
        <v>607</v>
      </c>
      <c r="F9" s="13">
        <v>1.222</v>
      </c>
      <c r="G9" s="14">
        <f>$E9*POWER((($C$4-$E$4)/LN(($C$4-$G$4)/($E$4-$G$4))/49.833),$F9)</f>
        <v>562.48961062530884</v>
      </c>
      <c r="H9" s="53"/>
      <c r="I9" s="10"/>
      <c r="K9" s="10"/>
    </row>
    <row r="10" spans="1:11" ht="15.75" x14ac:dyDescent="0.25">
      <c r="A10" s="59"/>
      <c r="B10" s="79"/>
      <c r="C10" s="82"/>
      <c r="D10" s="16"/>
      <c r="E10" s="17"/>
      <c r="F10" s="18"/>
      <c r="G10" s="19"/>
      <c r="H10" s="53"/>
      <c r="I10" s="9"/>
      <c r="J10" s="9"/>
      <c r="K10" s="9"/>
    </row>
    <row r="11" spans="1:11" ht="15.75" x14ac:dyDescent="0.25">
      <c r="A11" s="59"/>
      <c r="B11" s="78">
        <v>1800</v>
      </c>
      <c r="C11" s="81">
        <v>1812</v>
      </c>
      <c r="D11" s="11"/>
      <c r="E11" s="12"/>
      <c r="F11" s="13"/>
      <c r="G11" s="14"/>
      <c r="H11" s="53"/>
      <c r="I11" s="9"/>
      <c r="J11" s="9"/>
      <c r="K11" s="9"/>
    </row>
    <row r="12" spans="1:11" ht="15.75" x14ac:dyDescent="0.25">
      <c r="A12" s="59"/>
      <c r="B12" s="78"/>
      <c r="C12" s="81"/>
      <c r="D12" s="11">
        <v>600</v>
      </c>
      <c r="E12" s="15">
        <v>870</v>
      </c>
      <c r="F12" s="13">
        <v>1.2285999999999999</v>
      </c>
      <c r="G12" s="14">
        <f>$E12*POWER((($C$4-$E$4)/LN(($C$4-$G$4)/($E$4-$G$4))/49.833),$F12)</f>
        <v>805.87268149710485</v>
      </c>
      <c r="H12" s="53"/>
      <c r="I12" s="9"/>
      <c r="J12" s="9"/>
      <c r="K12" s="9"/>
    </row>
    <row r="13" spans="1:11" ht="15.75" x14ac:dyDescent="0.25">
      <c r="A13" s="59"/>
      <c r="B13" s="79"/>
      <c r="C13" s="82"/>
      <c r="D13" s="16"/>
      <c r="E13" s="17"/>
      <c r="F13" s="18"/>
      <c r="G13" s="19"/>
      <c r="H13" s="53"/>
      <c r="I13" s="9"/>
      <c r="J13" s="9"/>
      <c r="K13" s="9"/>
    </row>
    <row r="14" spans="1:11" ht="28.5" x14ac:dyDescent="0.25">
      <c r="A14" s="60"/>
      <c r="B14" s="61">
        <f>(C4-E4)/(LN((C4-G4)/(E4-G4)))</f>
        <v>46.822156741122775</v>
      </c>
      <c r="C14" s="46"/>
      <c r="D14" s="47" t="s">
        <v>16</v>
      </c>
      <c r="E14" s="48">
        <f>B14</f>
        <v>46.822156741122775</v>
      </c>
      <c r="F14" s="48" t="s">
        <v>11</v>
      </c>
      <c r="G14" s="56"/>
      <c r="H14" s="55"/>
    </row>
  </sheetData>
  <sheetProtection algorithmName="SHA-512" hashValue="UHJvS7frI5QjdbEqmYrONQWa3MJRZQbG6s6Ffj4Ozaw5LXc4qJ4GCMB++/U1TGdwrHiTx5NCZnx2VIhQvmISUw==" saltValue="3uVkIrNpV4UOAahqaNmY3A==" spinCount="100000" sheet="1" objects="1" scenarios="1" selectLockedCells="1"/>
  <mergeCells count="6">
    <mergeCell ref="A1:B1"/>
    <mergeCell ref="B2:E3"/>
    <mergeCell ref="B8:B10"/>
    <mergeCell ref="C8:C10"/>
    <mergeCell ref="B11:B13"/>
    <mergeCell ref="C11:C13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K23"/>
  <sheetViews>
    <sheetView showGridLines="0" showRowColHeaders="0" workbookViewId="0">
      <selection activeCell="C4" sqref="C4"/>
    </sheetView>
  </sheetViews>
  <sheetFormatPr baseColWidth="10" defaultRowHeight="15" x14ac:dyDescent="0.25"/>
  <cols>
    <col min="4" max="4" width="11.42578125" customWidth="1"/>
    <col min="6" max="6" width="12.42578125" customWidth="1"/>
    <col min="7" max="7" width="12.85546875" customWidth="1"/>
  </cols>
  <sheetData>
    <row r="1" spans="1:11" ht="19.5" x14ac:dyDescent="0.25">
      <c r="A1" s="63" t="s">
        <v>23</v>
      </c>
      <c r="B1" s="64"/>
      <c r="C1" s="65"/>
      <c r="D1" s="44"/>
      <c r="E1" s="44"/>
      <c r="F1" s="44"/>
      <c r="G1" s="44"/>
      <c r="H1" s="49"/>
      <c r="I1" s="24"/>
      <c r="J1" s="1"/>
      <c r="K1" s="1"/>
    </row>
    <row r="2" spans="1:11" ht="15.75" x14ac:dyDescent="0.25">
      <c r="A2" s="57"/>
      <c r="B2" s="83" t="s">
        <v>12</v>
      </c>
      <c r="C2" s="83"/>
      <c r="D2" s="83"/>
      <c r="E2" s="83"/>
      <c r="F2" s="43"/>
      <c r="G2" s="43"/>
      <c r="H2" s="50"/>
      <c r="I2" s="24"/>
      <c r="J2" s="1"/>
      <c r="K2" s="1"/>
    </row>
    <row r="3" spans="1:11" ht="15.75" x14ac:dyDescent="0.25">
      <c r="A3" s="57"/>
      <c r="B3" s="83"/>
      <c r="C3" s="83"/>
      <c r="D3" s="83"/>
      <c r="E3" s="83"/>
      <c r="F3" s="43"/>
      <c r="G3" s="43"/>
      <c r="H3" s="50"/>
      <c r="I3" s="24"/>
      <c r="J3" s="1"/>
      <c r="K3" s="1"/>
    </row>
    <row r="4" spans="1:11" ht="18" x14ac:dyDescent="0.3">
      <c r="A4" s="57"/>
      <c r="B4" s="58" t="s">
        <v>13</v>
      </c>
      <c r="C4" s="23">
        <v>75</v>
      </c>
      <c r="D4" s="43" t="s">
        <v>14</v>
      </c>
      <c r="E4" s="23">
        <v>65</v>
      </c>
      <c r="F4" s="43" t="s">
        <v>15</v>
      </c>
      <c r="G4" s="23">
        <v>23</v>
      </c>
      <c r="H4" s="51" t="s">
        <v>11</v>
      </c>
      <c r="I4" s="24"/>
      <c r="J4" s="1"/>
      <c r="K4" s="1"/>
    </row>
    <row r="5" spans="1:11" ht="15.75" x14ac:dyDescent="0.25">
      <c r="A5" s="57"/>
      <c r="B5" s="43"/>
      <c r="C5" s="42"/>
      <c r="D5" s="42"/>
      <c r="E5" s="42"/>
      <c r="F5" s="42"/>
      <c r="G5" s="42"/>
      <c r="H5" s="50"/>
      <c r="I5" s="24"/>
      <c r="J5" s="1"/>
      <c r="K5" s="1"/>
    </row>
    <row r="6" spans="1:11" x14ac:dyDescent="0.25">
      <c r="A6" s="59"/>
      <c r="B6" s="26" t="s">
        <v>1</v>
      </c>
      <c r="C6" s="26" t="s">
        <v>2</v>
      </c>
      <c r="D6" s="2" t="s">
        <v>18</v>
      </c>
      <c r="E6" s="3" t="s">
        <v>3</v>
      </c>
      <c r="F6" s="3" t="s">
        <v>4</v>
      </c>
      <c r="G6" s="4" t="s">
        <v>3</v>
      </c>
      <c r="H6" s="52"/>
      <c r="I6" s="25"/>
      <c r="J6" s="5"/>
      <c r="K6" s="5"/>
    </row>
    <row r="7" spans="1:11" ht="38.25" x14ac:dyDescent="0.25">
      <c r="A7" s="59"/>
      <c r="B7" s="7" t="s">
        <v>5</v>
      </c>
      <c r="C7" s="7" t="s">
        <v>6</v>
      </c>
      <c r="D7" s="6" t="s">
        <v>6</v>
      </c>
      <c r="E7" s="7" t="s">
        <v>8</v>
      </c>
      <c r="F7" s="7" t="s">
        <v>9</v>
      </c>
      <c r="G7" s="8" t="s">
        <v>10</v>
      </c>
      <c r="H7" s="53"/>
      <c r="I7" s="10"/>
      <c r="K7" s="10"/>
    </row>
    <row r="8" spans="1:11" ht="15.75" x14ac:dyDescent="0.25">
      <c r="A8" s="59"/>
      <c r="B8" s="94">
        <v>700</v>
      </c>
      <c r="C8" s="93">
        <v>714</v>
      </c>
      <c r="D8" s="28">
        <v>400</v>
      </c>
      <c r="E8" s="34">
        <v>314</v>
      </c>
      <c r="F8" s="38">
        <v>1.2195</v>
      </c>
      <c r="G8" s="31">
        <f>$E8*POWER((($C$4-$E$4)/LN(($C$4-$G$4)/($E$4-$G$4))/49.833),$F8)</f>
        <v>291.02019429936314</v>
      </c>
      <c r="H8" s="53"/>
      <c r="I8" s="10"/>
      <c r="K8" s="10"/>
    </row>
    <row r="9" spans="1:11" ht="15.75" x14ac:dyDescent="0.25">
      <c r="A9" s="59"/>
      <c r="B9" s="95"/>
      <c r="C9" s="93"/>
      <c r="D9" s="28">
        <v>500</v>
      </c>
      <c r="E9" s="34">
        <v>374</v>
      </c>
      <c r="F9" s="38">
        <v>1.27</v>
      </c>
      <c r="G9" s="31">
        <f t="shared" ref="G9:G22" si="0">$E9*POWER((($C$4-$E$4)/LN(($C$4-$G$4)/($E$4-$G$4))/49.833),$F9)</f>
        <v>345.53995052344487</v>
      </c>
      <c r="H9" s="53"/>
      <c r="I9" s="10"/>
      <c r="K9" s="10"/>
    </row>
    <row r="10" spans="1:11" ht="15.75" x14ac:dyDescent="0.25">
      <c r="A10" s="59"/>
      <c r="B10" s="95"/>
      <c r="C10" s="93"/>
      <c r="D10" s="28">
        <v>600</v>
      </c>
      <c r="E10" s="34">
        <v>437</v>
      </c>
      <c r="F10" s="38">
        <v>1.3140000000000001</v>
      </c>
      <c r="G10" s="31">
        <f t="shared" si="0"/>
        <v>402.64027525641063</v>
      </c>
      <c r="H10" s="53"/>
      <c r="I10" s="10"/>
      <c r="K10" s="10"/>
    </row>
    <row r="11" spans="1:11" ht="15.75" x14ac:dyDescent="0.25">
      <c r="A11" s="59"/>
      <c r="B11" s="95"/>
      <c r="C11" s="93"/>
      <c r="D11" s="28">
        <v>750</v>
      </c>
      <c r="E11" s="34">
        <v>529</v>
      </c>
      <c r="F11" s="38">
        <v>1.302</v>
      </c>
      <c r="G11" s="31">
        <f t="shared" si="0"/>
        <v>487.77129271896888</v>
      </c>
      <c r="H11" s="53"/>
      <c r="I11" s="10"/>
      <c r="K11" s="10"/>
    </row>
    <row r="12" spans="1:11" x14ac:dyDescent="0.25">
      <c r="A12" s="59"/>
      <c r="B12" s="95"/>
      <c r="C12" s="93"/>
      <c r="D12" s="28">
        <v>900</v>
      </c>
      <c r="E12" s="34">
        <v>617</v>
      </c>
      <c r="F12" s="38">
        <v>1.294</v>
      </c>
      <c r="G12" s="31">
        <f t="shared" si="0"/>
        <v>569.19654296520446</v>
      </c>
      <c r="H12" s="53"/>
      <c r="I12" s="9"/>
      <c r="J12" s="9"/>
      <c r="K12" s="9"/>
    </row>
    <row r="13" spans="1:11" x14ac:dyDescent="0.25">
      <c r="A13" s="59"/>
      <c r="B13" s="94">
        <v>1100</v>
      </c>
      <c r="C13" s="93">
        <v>1134</v>
      </c>
      <c r="D13" s="28">
        <v>400</v>
      </c>
      <c r="E13" s="34">
        <v>481</v>
      </c>
      <c r="F13" s="38">
        <v>1.2836000000000001</v>
      </c>
      <c r="G13" s="31">
        <f t="shared" si="0"/>
        <v>444.02114099507355</v>
      </c>
      <c r="H13" s="53"/>
      <c r="I13" s="9"/>
      <c r="J13" s="9"/>
      <c r="K13" s="9"/>
    </row>
    <row r="14" spans="1:11" x14ac:dyDescent="0.25">
      <c r="A14" s="59"/>
      <c r="B14" s="95"/>
      <c r="C14" s="93"/>
      <c r="D14" s="28">
        <v>500</v>
      </c>
      <c r="E14" s="34">
        <v>568</v>
      </c>
      <c r="F14" s="38">
        <v>1.3220000000000001</v>
      </c>
      <c r="G14" s="31">
        <f t="shared" si="0"/>
        <v>523.07936527785876</v>
      </c>
      <c r="H14" s="53"/>
      <c r="I14" s="9"/>
      <c r="J14" s="9"/>
      <c r="K14" s="9"/>
    </row>
    <row r="15" spans="1:11" x14ac:dyDescent="0.25">
      <c r="A15" s="59"/>
      <c r="B15" s="95"/>
      <c r="C15" s="93"/>
      <c r="D15" s="28">
        <v>600</v>
      </c>
      <c r="E15" s="34">
        <v>663</v>
      </c>
      <c r="F15" s="38">
        <v>1.3140000000000001</v>
      </c>
      <c r="G15" s="31">
        <f t="shared" si="0"/>
        <v>610.87071509153373</v>
      </c>
      <c r="H15" s="53"/>
      <c r="I15" s="9"/>
      <c r="J15" s="9"/>
      <c r="K15" s="9"/>
    </row>
    <row r="16" spans="1:11" x14ac:dyDescent="0.25">
      <c r="A16" s="59"/>
      <c r="B16" s="95"/>
      <c r="C16" s="93"/>
      <c r="D16" s="28">
        <v>750</v>
      </c>
      <c r="E16" s="34">
        <v>802</v>
      </c>
      <c r="F16" s="38">
        <v>1.302</v>
      </c>
      <c r="G16" s="31">
        <f t="shared" si="0"/>
        <v>739.49447402762382</v>
      </c>
      <c r="H16" s="53"/>
      <c r="I16" s="9"/>
      <c r="J16" s="9"/>
      <c r="K16" s="9"/>
    </row>
    <row r="17" spans="1:11" x14ac:dyDescent="0.25">
      <c r="A17" s="59"/>
      <c r="B17" s="95"/>
      <c r="C17" s="93"/>
      <c r="D17" s="28">
        <v>900</v>
      </c>
      <c r="E17" s="34">
        <v>937</v>
      </c>
      <c r="F17" s="38">
        <v>1.2909999999999999</v>
      </c>
      <c r="G17" s="31">
        <f t="shared" si="0"/>
        <v>864.56545254361777</v>
      </c>
      <c r="H17" s="53"/>
      <c r="I17" s="9"/>
      <c r="J17" s="9"/>
      <c r="K17" s="9"/>
    </row>
    <row r="18" spans="1:11" x14ac:dyDescent="0.25">
      <c r="A18" s="59"/>
      <c r="B18" s="94">
        <v>1800</v>
      </c>
      <c r="C18" s="93">
        <v>1764</v>
      </c>
      <c r="D18" s="28">
        <v>400</v>
      </c>
      <c r="E18" s="34">
        <v>755</v>
      </c>
      <c r="F18" s="38">
        <v>1.3027</v>
      </c>
      <c r="G18" s="31">
        <f t="shared" si="0"/>
        <v>696.12714712679212</v>
      </c>
      <c r="H18" s="53"/>
      <c r="I18" s="9"/>
      <c r="J18" s="9"/>
      <c r="K18" s="9"/>
    </row>
    <row r="19" spans="1:11" x14ac:dyDescent="0.25">
      <c r="A19" s="59"/>
      <c r="B19" s="95"/>
      <c r="C19" s="93"/>
      <c r="D19" s="28">
        <v>500</v>
      </c>
      <c r="E19" s="34">
        <v>886</v>
      </c>
      <c r="F19" s="38">
        <v>1.341</v>
      </c>
      <c r="G19" s="31">
        <f t="shared" si="0"/>
        <v>814.96456811143651</v>
      </c>
      <c r="H19" s="53"/>
      <c r="I19" s="9"/>
      <c r="J19" s="9"/>
      <c r="K19" s="9"/>
    </row>
    <row r="20" spans="1:11" x14ac:dyDescent="0.25">
      <c r="A20" s="59"/>
      <c r="B20" s="95"/>
      <c r="C20" s="93"/>
      <c r="D20" s="28">
        <v>600</v>
      </c>
      <c r="E20" s="34">
        <v>1035</v>
      </c>
      <c r="F20" s="38">
        <v>1.3360000000000001</v>
      </c>
      <c r="G20" s="31">
        <f t="shared" si="0"/>
        <v>952.31512828992027</v>
      </c>
      <c r="H20" s="53"/>
      <c r="I20" s="9"/>
      <c r="J20" s="9"/>
      <c r="K20" s="9"/>
    </row>
    <row r="21" spans="1:11" x14ac:dyDescent="0.25">
      <c r="A21" s="59"/>
      <c r="B21" s="95"/>
      <c r="C21" s="93"/>
      <c r="D21" s="28">
        <v>750</v>
      </c>
      <c r="E21" s="34">
        <v>1252</v>
      </c>
      <c r="F21" s="38">
        <v>1.3280000000000001</v>
      </c>
      <c r="G21" s="31">
        <f t="shared" si="0"/>
        <v>1152.5537484774559</v>
      </c>
      <c r="H21" s="53"/>
      <c r="I21" s="9"/>
      <c r="J21" s="9"/>
      <c r="K21" s="9"/>
    </row>
    <row r="22" spans="1:11" x14ac:dyDescent="0.25">
      <c r="A22" s="59"/>
      <c r="B22" s="95"/>
      <c r="C22" s="93"/>
      <c r="D22" s="28">
        <v>900</v>
      </c>
      <c r="E22" s="34">
        <v>1462</v>
      </c>
      <c r="F22" s="38">
        <v>1.321</v>
      </c>
      <c r="G22" s="31">
        <f t="shared" si="0"/>
        <v>1346.4607269808751</v>
      </c>
      <c r="H22" s="53"/>
      <c r="I22" s="9"/>
      <c r="J22" s="9"/>
      <c r="K22" s="9"/>
    </row>
    <row r="23" spans="1:11" ht="28.5" x14ac:dyDescent="0.25">
      <c r="A23" s="60"/>
      <c r="B23" s="61">
        <f>(C4-E4)/(LN((C4-G4)/(E4-G4)))</f>
        <v>46.822156741122775</v>
      </c>
      <c r="C23" s="46"/>
      <c r="D23" s="47" t="s">
        <v>16</v>
      </c>
      <c r="E23" s="48">
        <f>B23</f>
        <v>46.822156741122775</v>
      </c>
      <c r="F23" s="48" t="s">
        <v>11</v>
      </c>
      <c r="G23" s="56"/>
      <c r="H23" s="55"/>
    </row>
  </sheetData>
  <sheetProtection algorithmName="SHA-512" hashValue="XvFAlncShPvjHdOZZejcCgtv2miHomGlpF5e9xJhmpfsc+Rne81iMb6oC2rBHXTwq8iPxcQtFVwBTo72gJchRw==" saltValue="yi3UJuLn8neaQlnq3lhZ7g==" spinCount="100000" sheet="1" objects="1" scenarios="1" selectLockedCells="1"/>
  <mergeCells count="7">
    <mergeCell ref="B2:E3"/>
    <mergeCell ref="C18:C22"/>
    <mergeCell ref="B8:B12"/>
    <mergeCell ref="C8:C12"/>
    <mergeCell ref="B13:B17"/>
    <mergeCell ref="C13:C17"/>
    <mergeCell ref="B18:B22"/>
  </mergeCells>
  <pageMargins left="0.7" right="0.7" top="0.78740157499999996" bottom="0.78740157499999996" header="0.3" footer="0.3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878B764AF0D48BF13F3DF54B9DAD4" ma:contentTypeVersion="23" ma:contentTypeDescription="Ein neues Dokument erstellen." ma:contentTypeScope="" ma:versionID="dce0074eb761e6b4f4b9df9c276c794a">
  <xsd:schema xmlns:xsd="http://www.w3.org/2001/XMLSchema" xmlns:xs="http://www.w3.org/2001/XMLSchema" xmlns:p="http://schemas.microsoft.com/office/2006/metadata/properties" xmlns:ns2="2b2fb145-5bd6-4f94-a646-ce70e9b33f17" xmlns:ns3="a5622634-3f8c-4a4d-a882-2d8e0adb6d11" targetNamespace="http://schemas.microsoft.com/office/2006/metadata/properties" ma:root="true" ma:fieldsID="bcba5529525957da97a5c14614943d0d" ns2:_="" ns3:_="">
    <xsd:import namespace="2b2fb145-5bd6-4f94-a646-ce70e9b33f17"/>
    <xsd:import namespace="a5622634-3f8c-4a4d-a882-2d8e0adb6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b145-5bd6-4f94-a646-ce70e9b33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22634-3f8c-4a4d-a882-2d8e0adb6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f74b6f0-b342-4bdd-81bf-3ed3888ff1d5}" ma:internalName="TaxCatchAll" ma:showField="CatchAllData" ma:web="a5622634-3f8c-4a4d-a882-2d8e0adb6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22634-3f8c-4a4d-a882-2d8e0adb6d11" xsi:nil="true"/>
    <lcf76f155ced4ddcb4097134ff3c332f xmlns="2b2fb145-5bd6-4f94-a646-ce70e9b33f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87EE8-F0EC-4E08-BC55-B9245F22D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fb145-5bd6-4f94-a646-ce70e9b33f17"/>
    <ds:schemaRef ds:uri="a5622634-3f8c-4a4d-a882-2d8e0adb6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4815B-1EAE-4BDA-9E1D-218A216D4F0E}">
  <ds:schemaRefs>
    <ds:schemaRef ds:uri="http://schemas.microsoft.com/office/2006/metadata/properties"/>
    <ds:schemaRef ds:uri="http://schemas.microsoft.com/office/infopath/2007/PartnerControls"/>
    <ds:schemaRef ds:uri="a5622634-3f8c-4a4d-a882-2d8e0adb6d11"/>
    <ds:schemaRef ds:uri="2b2fb145-5bd6-4f94-a646-ce70e9b33f17"/>
  </ds:schemaRefs>
</ds:datastoreItem>
</file>

<file path=customXml/itemProps3.xml><?xml version="1.0" encoding="utf-8"?>
<ds:datastoreItem xmlns:ds="http://schemas.openxmlformats.org/officeDocument/2006/customXml" ds:itemID="{AB8AC2BC-4FAB-4A38-8614-F31A8FACEC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Apia</vt:lpstr>
      <vt:lpstr>APOLIMA</vt:lpstr>
      <vt:lpstr>ELATO</vt:lpstr>
      <vt:lpstr>EVIA</vt:lpstr>
      <vt:lpstr>Flores (M)</vt:lpstr>
      <vt:lpstr>Flores C (CM)</vt:lpstr>
      <vt:lpstr>FLORES CH &amp; C CH</vt:lpstr>
      <vt:lpstr>LEROS</vt:lpstr>
      <vt:lpstr>SANTORINI</vt:lpstr>
      <vt:lpstr>GATE</vt:lpstr>
      <vt:lpstr>TWIST</vt:lpstr>
      <vt:lpstr>RASP</vt:lpstr>
      <vt:lpstr>SQUASY</vt:lpstr>
      <vt:lpstr>SQUARA</vt:lpstr>
      <vt:lpstr>ELLIPSE</vt:lpstr>
      <vt:lpstr>IMPULSE</vt:lpstr>
      <vt:lpstr>SLIM</vt:lpstr>
    </vt:vector>
  </TitlesOfParts>
  <Company>RETTIG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Hanke</dc:creator>
  <cp:lastModifiedBy>Heiko HANKE</cp:lastModifiedBy>
  <cp:lastPrinted>2021-06-14T08:08:15Z</cp:lastPrinted>
  <dcterms:created xsi:type="dcterms:W3CDTF">2014-07-21T12:16:49Z</dcterms:created>
  <dcterms:modified xsi:type="dcterms:W3CDTF">2023-11-21T10:50:33Z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0x010100BF1878B764AF0D48BF13F3DF54B9DAD4</vt:lpwstr>
  </property>
  <property fmtid="{D5CDD505-2E9C-101B-9397-08002B2CF9AE}" pid="3" name="MediaServiceImageTags">
    <vt:lpwstr/>
  </property>
</Properties>
</file>