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5" windowWidth="11535" windowHeight="6495"/>
  </bookViews>
  <sheets>
    <sheet name="rolljet" sheetId="1" r:id="rId1"/>
    <sheet name="klettjet" sheetId="12" r:id="rId2"/>
    <sheet name="noppjet" sheetId="8" r:id="rId3"/>
    <sheet name="clickjet" sheetId="9" r:id="rId4"/>
    <sheet name="clickjet S" sheetId="11" r:id="rId5"/>
    <sheet name="Wandkühlung railjet" sheetId="10" r:id="rId6"/>
  </sheets>
  <definedNames>
    <definedName name="_xlnm.Print_Area" localSheetId="3">clickjet!$A$1:$K$43</definedName>
    <definedName name="_xlnm.Print_Area" localSheetId="4">'clickjet S'!$A$1:$K$43</definedName>
    <definedName name="_xlnm.Print_Area" localSheetId="1">klettjet!$A$1:$K$43</definedName>
    <definedName name="_xlnm.Print_Area" localSheetId="2">noppjet!$A$1:$K$42</definedName>
    <definedName name="_xlnm.Print_Area" localSheetId="0">rolljet!$A$1:$K$43</definedName>
    <definedName name="_xlnm.Print_Area" localSheetId="5">'Wandkühlung railjet'!$A$1:$J$43</definedName>
    <definedName name="Feuchte" localSheetId="3">clickjet!$Q$4:$AC$4</definedName>
    <definedName name="Feuchte" localSheetId="4">'clickjet S'!$Q$4:$AC$4</definedName>
    <definedName name="Feuchte" localSheetId="1">klettjet!$Q$4:$AC$4</definedName>
    <definedName name="Feuchte" localSheetId="2">noppjet!$Q$4:$AC$4</definedName>
    <definedName name="Feuchte" localSheetId="5">'Wandkühlung railjet'!$P$4:$AB$4</definedName>
    <definedName name="Feuchte">rolljet!$Q$4:$AC$4</definedName>
    <definedName name="Raumtemp" localSheetId="3">clickjet!#REF!</definedName>
    <definedName name="Raumtemp" localSheetId="4">'clickjet S'!#REF!</definedName>
    <definedName name="Raumtemp" localSheetId="1">klettjet!#REF!</definedName>
    <definedName name="Raumtemp" localSheetId="2">noppjet!#REF!</definedName>
    <definedName name="Raumtemp" localSheetId="5">'Wandkühlung railjet'!#REF!</definedName>
    <definedName name="Raumtemp">rolljet!#REF!</definedName>
    <definedName name="relFeuchte" localSheetId="3">clickjet!#REF!</definedName>
    <definedName name="relFeuchte" localSheetId="4">'clickjet S'!#REF!</definedName>
    <definedName name="relFeuchte" localSheetId="1">klettjet!#REF!</definedName>
    <definedName name="relFeuchte" localSheetId="2">noppjet!#REF!</definedName>
    <definedName name="relFeuchte" localSheetId="5">'Wandkühlung railjet'!#REF!</definedName>
    <definedName name="relFeuchte">rolljet!#REF!</definedName>
    <definedName name="Taupunkt" localSheetId="3">clickjet!$Q$4:$AC$9</definedName>
    <definedName name="Taupunkt" localSheetId="4">'clickjet S'!$Q$4:$AC$9</definedName>
    <definedName name="Taupunkt" localSheetId="1">klettjet!$Q$4:$AC$9</definedName>
    <definedName name="Taupunkt" localSheetId="2">noppjet!$Q$4:$AC$9</definedName>
    <definedName name="Taupunkt" localSheetId="5">'Wandkühlung railjet'!$P$4:$AB$9</definedName>
    <definedName name="Taupunkt">rolljet!$Q$4:$AC$9</definedName>
    <definedName name="Temp" localSheetId="3">clickjet!$Q$4:$Q$9</definedName>
    <definedName name="Temp" localSheetId="4">'clickjet S'!$Q$4:$Q$9</definedName>
    <definedName name="Temp" localSheetId="1">klettjet!$Q$4:$Q$9</definedName>
    <definedName name="Temp" localSheetId="2">noppjet!$Q$4:$Q$9</definedName>
    <definedName name="Temp" localSheetId="5">'Wandkühlung railjet'!$P$4:$P$9</definedName>
    <definedName name="Temp">rolljet!$Q$4:$Q$9</definedName>
  </definedNames>
  <calcPr calcId="145621"/>
</workbook>
</file>

<file path=xl/calcChain.xml><?xml version="1.0" encoding="utf-8"?>
<calcChain xmlns="http://schemas.openxmlformats.org/spreadsheetml/2006/main">
  <c r="W38" i="12" l="1"/>
  <c r="V38" i="12"/>
  <c r="U38" i="12"/>
  <c r="T38" i="12"/>
  <c r="S38" i="12"/>
  <c r="R38" i="12"/>
  <c r="F38" i="12"/>
  <c r="P38" i="12" s="1"/>
  <c r="E38" i="12"/>
  <c r="O38" i="12" s="1"/>
  <c r="D38" i="12"/>
  <c r="N38" i="12" s="1"/>
  <c r="C38" i="12"/>
  <c r="M38" i="12" s="1"/>
  <c r="W37" i="12"/>
  <c r="V37" i="12"/>
  <c r="U37" i="12"/>
  <c r="T37" i="12"/>
  <c r="S37" i="12"/>
  <c r="R37" i="12"/>
  <c r="F37" i="12"/>
  <c r="P37" i="12" s="1"/>
  <c r="E37" i="12"/>
  <c r="O37" i="12" s="1"/>
  <c r="D37" i="12"/>
  <c r="N37" i="12" s="1"/>
  <c r="C37" i="12"/>
  <c r="M37" i="12" s="1"/>
  <c r="W36" i="12"/>
  <c r="V36" i="12"/>
  <c r="U36" i="12"/>
  <c r="T36" i="12"/>
  <c r="S36" i="12"/>
  <c r="R36" i="12"/>
  <c r="F36" i="12"/>
  <c r="P36" i="12" s="1"/>
  <c r="E36" i="12"/>
  <c r="O36" i="12" s="1"/>
  <c r="D36" i="12"/>
  <c r="N36" i="12" s="1"/>
  <c r="C36" i="12"/>
  <c r="M36" i="12" s="1"/>
  <c r="W35" i="12"/>
  <c r="V35" i="12"/>
  <c r="U35" i="12"/>
  <c r="T35" i="12"/>
  <c r="S35" i="12"/>
  <c r="R35" i="12"/>
  <c r="F35" i="12"/>
  <c r="P35" i="12" s="1"/>
  <c r="E35" i="12"/>
  <c r="O35" i="12" s="1"/>
  <c r="D35" i="12"/>
  <c r="N35" i="12" s="1"/>
  <c r="C35" i="12"/>
  <c r="M35" i="12" s="1"/>
  <c r="W34" i="12"/>
  <c r="V34" i="12"/>
  <c r="U34" i="12"/>
  <c r="T34" i="12"/>
  <c r="S34" i="12"/>
  <c r="R34" i="12"/>
  <c r="F34" i="12"/>
  <c r="P34" i="12" s="1"/>
  <c r="E34" i="12"/>
  <c r="O34" i="12" s="1"/>
  <c r="D34" i="12"/>
  <c r="N34" i="12" s="1"/>
  <c r="C34" i="12"/>
  <c r="M34" i="12" s="1"/>
  <c r="W33" i="12"/>
  <c r="V33" i="12"/>
  <c r="U33" i="12"/>
  <c r="T33" i="12"/>
  <c r="S33" i="12"/>
  <c r="R33" i="12"/>
  <c r="F33" i="12"/>
  <c r="P33" i="12" s="1"/>
  <c r="E33" i="12"/>
  <c r="O33" i="12" s="1"/>
  <c r="D33" i="12"/>
  <c r="N33" i="12" s="1"/>
  <c r="C33" i="12"/>
  <c r="M33" i="12" s="1"/>
  <c r="W32" i="12"/>
  <c r="V32" i="12"/>
  <c r="U32" i="12"/>
  <c r="T32" i="12"/>
  <c r="S32" i="12"/>
  <c r="R32" i="12"/>
  <c r="F32" i="12"/>
  <c r="P32" i="12" s="1"/>
  <c r="E32" i="12"/>
  <c r="O32" i="12" s="1"/>
  <c r="D32" i="12"/>
  <c r="N32" i="12" s="1"/>
  <c r="C32" i="12"/>
  <c r="M32" i="12" s="1"/>
  <c r="W31" i="12"/>
  <c r="V31" i="12"/>
  <c r="U31" i="12"/>
  <c r="T31" i="12"/>
  <c r="S31" i="12"/>
  <c r="R31" i="12"/>
  <c r="F31" i="12"/>
  <c r="P31" i="12" s="1"/>
  <c r="E31" i="12"/>
  <c r="O31" i="12" s="1"/>
  <c r="D31" i="12"/>
  <c r="N31" i="12" s="1"/>
  <c r="C31" i="12"/>
  <c r="M31" i="12" s="1"/>
  <c r="W30" i="12"/>
  <c r="V30" i="12"/>
  <c r="U30" i="12"/>
  <c r="T30" i="12"/>
  <c r="S30" i="12"/>
  <c r="R30" i="12"/>
  <c r="F30" i="12"/>
  <c r="P30" i="12" s="1"/>
  <c r="E30" i="12"/>
  <c r="O30" i="12" s="1"/>
  <c r="D30" i="12"/>
  <c r="N30" i="12" s="1"/>
  <c r="C30" i="12"/>
  <c r="M30" i="12" s="1"/>
  <c r="W29" i="12"/>
  <c r="V29" i="12"/>
  <c r="U29" i="12"/>
  <c r="T29" i="12"/>
  <c r="S29" i="12"/>
  <c r="R29" i="12"/>
  <c r="F29" i="12"/>
  <c r="P29" i="12" s="1"/>
  <c r="E29" i="12"/>
  <c r="O29" i="12" s="1"/>
  <c r="D29" i="12"/>
  <c r="N29" i="12" s="1"/>
  <c r="C29" i="12"/>
  <c r="M29" i="12" s="1"/>
  <c r="W28" i="12"/>
  <c r="V28" i="12"/>
  <c r="U28" i="12"/>
  <c r="T28" i="12"/>
  <c r="S28" i="12"/>
  <c r="R28" i="12"/>
  <c r="F28" i="12"/>
  <c r="P28" i="12" s="1"/>
  <c r="E28" i="12"/>
  <c r="O28" i="12" s="1"/>
  <c r="D28" i="12"/>
  <c r="N28" i="12" s="1"/>
  <c r="C28" i="12"/>
  <c r="M28" i="12" s="1"/>
  <c r="W27" i="12"/>
  <c r="V27" i="12"/>
  <c r="U27" i="12"/>
  <c r="T27" i="12"/>
  <c r="S27" i="12"/>
  <c r="R27" i="12"/>
  <c r="F27" i="12"/>
  <c r="P27" i="12" s="1"/>
  <c r="E27" i="12"/>
  <c r="O27" i="12" s="1"/>
  <c r="D27" i="12"/>
  <c r="N27" i="12" s="1"/>
  <c r="C27" i="12"/>
  <c r="M27" i="12" s="1"/>
  <c r="W26" i="12"/>
  <c r="V26" i="12"/>
  <c r="U26" i="12"/>
  <c r="T26" i="12"/>
  <c r="S26" i="12"/>
  <c r="R26" i="12"/>
  <c r="F26" i="12"/>
  <c r="P26" i="12" s="1"/>
  <c r="E26" i="12"/>
  <c r="O26" i="12" s="1"/>
  <c r="D26" i="12"/>
  <c r="N26" i="12" s="1"/>
  <c r="C26" i="12"/>
  <c r="M26" i="12" s="1"/>
  <c r="W25" i="12"/>
  <c r="V25" i="12"/>
  <c r="U25" i="12"/>
  <c r="T25" i="12"/>
  <c r="S25" i="12"/>
  <c r="R25" i="12"/>
  <c r="F25" i="12"/>
  <c r="P25" i="12" s="1"/>
  <c r="E25" i="12"/>
  <c r="O25" i="12" s="1"/>
  <c r="D25" i="12"/>
  <c r="N25" i="12" s="1"/>
  <c r="C25" i="12"/>
  <c r="M25" i="12" s="1"/>
  <c r="W24" i="12"/>
  <c r="V24" i="12"/>
  <c r="U24" i="12"/>
  <c r="T24" i="12"/>
  <c r="S24" i="12"/>
  <c r="R24" i="12"/>
  <c r="F24" i="12"/>
  <c r="P24" i="12" s="1"/>
  <c r="E24" i="12"/>
  <c r="O24" i="12" s="1"/>
  <c r="D24" i="12"/>
  <c r="N24" i="12" s="1"/>
  <c r="C24" i="12"/>
  <c r="M24" i="12" s="1"/>
  <c r="W23" i="12"/>
  <c r="V23" i="12"/>
  <c r="U23" i="12"/>
  <c r="T23" i="12"/>
  <c r="S23" i="12"/>
  <c r="R23" i="12"/>
  <c r="F23" i="12"/>
  <c r="P23" i="12" s="1"/>
  <c r="E23" i="12"/>
  <c r="O23" i="12" s="1"/>
  <c r="D23" i="12"/>
  <c r="N23" i="12" s="1"/>
  <c r="C23" i="12"/>
  <c r="M23" i="12" s="1"/>
  <c r="W22" i="12"/>
  <c r="V22" i="12"/>
  <c r="U22" i="12"/>
  <c r="T22" i="12"/>
  <c r="S22" i="12"/>
  <c r="R22" i="12"/>
  <c r="F22" i="12"/>
  <c r="P22" i="12" s="1"/>
  <c r="E22" i="12"/>
  <c r="O22" i="12" s="1"/>
  <c r="D22" i="12"/>
  <c r="N22" i="12" s="1"/>
  <c r="C22" i="12"/>
  <c r="M22" i="12" s="1"/>
  <c r="W21" i="12"/>
  <c r="V21" i="12"/>
  <c r="U21" i="12"/>
  <c r="T21" i="12"/>
  <c r="S21" i="12"/>
  <c r="R21" i="12"/>
  <c r="F21" i="12"/>
  <c r="P21" i="12" s="1"/>
  <c r="E21" i="12"/>
  <c r="O21" i="12" s="1"/>
  <c r="D21" i="12"/>
  <c r="N21" i="12" s="1"/>
  <c r="C21" i="12"/>
  <c r="M21" i="12" s="1"/>
  <c r="W20" i="12"/>
  <c r="V20" i="12"/>
  <c r="U20" i="12"/>
  <c r="T20" i="12"/>
  <c r="S20" i="12"/>
  <c r="R20" i="12"/>
  <c r="F20" i="12"/>
  <c r="P20" i="12" s="1"/>
  <c r="E20" i="12"/>
  <c r="O20" i="12" s="1"/>
  <c r="D20" i="12"/>
  <c r="N20" i="12" s="1"/>
  <c r="C20" i="12"/>
  <c r="M20" i="12" s="1"/>
  <c r="W19" i="12"/>
  <c r="V19" i="12"/>
  <c r="U19" i="12"/>
  <c r="T19" i="12"/>
  <c r="S19" i="12"/>
  <c r="R19" i="12"/>
  <c r="F19" i="12"/>
  <c r="P19" i="12" s="1"/>
  <c r="E19" i="12"/>
  <c r="O19" i="12" s="1"/>
  <c r="D19" i="12"/>
  <c r="N19" i="12" s="1"/>
  <c r="C19" i="12"/>
  <c r="M19" i="12" s="1"/>
  <c r="G9" i="12"/>
  <c r="G8" i="12"/>
  <c r="G7" i="12"/>
  <c r="G7" i="9"/>
  <c r="G8" i="9"/>
  <c r="G9" i="9"/>
  <c r="C19" i="9"/>
  <c r="D19" i="9"/>
  <c r="E19" i="9"/>
  <c r="F19" i="9"/>
  <c r="M19" i="9"/>
  <c r="N19" i="9"/>
  <c r="O19" i="9"/>
  <c r="P19" i="9"/>
  <c r="R19" i="9"/>
  <c r="S19" i="9"/>
  <c r="T19" i="9"/>
  <c r="U19" i="9"/>
  <c r="V19" i="9"/>
  <c r="W19" i="9"/>
  <c r="C20" i="9"/>
  <c r="D20" i="9"/>
  <c r="E20" i="9"/>
  <c r="F20" i="9"/>
  <c r="M20" i="9"/>
  <c r="N20" i="9"/>
  <c r="O20" i="9"/>
  <c r="P20" i="9"/>
  <c r="R20" i="9"/>
  <c r="S20" i="9"/>
  <c r="T20" i="9"/>
  <c r="U20" i="9"/>
  <c r="V20" i="9"/>
  <c r="W20" i="9"/>
  <c r="C21" i="9"/>
  <c r="D21" i="9"/>
  <c r="E21" i="9"/>
  <c r="F21" i="9"/>
  <c r="M21" i="9"/>
  <c r="N21" i="9"/>
  <c r="O21" i="9"/>
  <c r="P21" i="9"/>
  <c r="R21" i="9"/>
  <c r="S21" i="9"/>
  <c r="T21" i="9"/>
  <c r="U21" i="9"/>
  <c r="V21" i="9"/>
  <c r="W21" i="9"/>
  <c r="C22" i="9"/>
  <c r="D22" i="9"/>
  <c r="E22" i="9"/>
  <c r="F22" i="9"/>
  <c r="M22" i="9"/>
  <c r="N22" i="9"/>
  <c r="O22" i="9"/>
  <c r="P22" i="9"/>
  <c r="R22" i="9"/>
  <c r="S22" i="9"/>
  <c r="T22" i="9"/>
  <c r="U22" i="9"/>
  <c r="V22" i="9"/>
  <c r="W22" i="9"/>
  <c r="C23" i="9"/>
  <c r="D23" i="9"/>
  <c r="E23" i="9"/>
  <c r="F23" i="9"/>
  <c r="M23" i="9"/>
  <c r="N23" i="9"/>
  <c r="O23" i="9"/>
  <c r="P23" i="9"/>
  <c r="R23" i="9"/>
  <c r="S23" i="9"/>
  <c r="T23" i="9"/>
  <c r="U23" i="9"/>
  <c r="V23" i="9"/>
  <c r="W23" i="9"/>
  <c r="C24" i="9"/>
  <c r="D24" i="9"/>
  <c r="E24" i="9"/>
  <c r="F24" i="9"/>
  <c r="M24" i="9"/>
  <c r="N24" i="9"/>
  <c r="O24" i="9"/>
  <c r="P24" i="9"/>
  <c r="R24" i="9"/>
  <c r="S24" i="9"/>
  <c r="T24" i="9"/>
  <c r="U24" i="9"/>
  <c r="V24" i="9"/>
  <c r="W24" i="9"/>
  <c r="C25" i="9"/>
  <c r="D25" i="9"/>
  <c r="E25" i="9"/>
  <c r="F25" i="9"/>
  <c r="M25" i="9"/>
  <c r="N25" i="9"/>
  <c r="O25" i="9"/>
  <c r="P25" i="9"/>
  <c r="R25" i="9"/>
  <c r="S25" i="9"/>
  <c r="T25" i="9"/>
  <c r="U25" i="9"/>
  <c r="V25" i="9"/>
  <c r="W25" i="9"/>
  <c r="C26" i="9"/>
  <c r="D26" i="9"/>
  <c r="E26" i="9"/>
  <c r="F26" i="9"/>
  <c r="M26" i="9"/>
  <c r="N26" i="9"/>
  <c r="O26" i="9"/>
  <c r="P26" i="9"/>
  <c r="R26" i="9"/>
  <c r="S26" i="9"/>
  <c r="T26" i="9"/>
  <c r="U26" i="9"/>
  <c r="V26" i="9"/>
  <c r="W26" i="9"/>
  <c r="C27" i="9"/>
  <c r="D27" i="9"/>
  <c r="E27" i="9"/>
  <c r="F27" i="9"/>
  <c r="M27" i="9"/>
  <c r="N27" i="9"/>
  <c r="O27" i="9"/>
  <c r="P27" i="9"/>
  <c r="R27" i="9"/>
  <c r="S27" i="9"/>
  <c r="T27" i="9"/>
  <c r="U27" i="9"/>
  <c r="V27" i="9"/>
  <c r="W27" i="9"/>
  <c r="C28" i="9"/>
  <c r="D28" i="9"/>
  <c r="E28" i="9"/>
  <c r="F28" i="9"/>
  <c r="M28" i="9"/>
  <c r="N28" i="9"/>
  <c r="O28" i="9"/>
  <c r="P28" i="9"/>
  <c r="R28" i="9"/>
  <c r="S28" i="9"/>
  <c r="T28" i="9"/>
  <c r="U28" i="9"/>
  <c r="V28" i="9"/>
  <c r="W28" i="9"/>
  <c r="C29" i="9"/>
  <c r="D29" i="9"/>
  <c r="E29" i="9"/>
  <c r="F29" i="9"/>
  <c r="M29" i="9"/>
  <c r="N29" i="9"/>
  <c r="O29" i="9"/>
  <c r="P29" i="9"/>
  <c r="R29" i="9"/>
  <c r="S29" i="9"/>
  <c r="T29" i="9"/>
  <c r="U29" i="9"/>
  <c r="V29" i="9"/>
  <c r="W29" i="9"/>
  <c r="C30" i="9"/>
  <c r="D30" i="9"/>
  <c r="E30" i="9"/>
  <c r="F30" i="9"/>
  <c r="M30" i="9"/>
  <c r="N30" i="9"/>
  <c r="O30" i="9"/>
  <c r="P30" i="9"/>
  <c r="R30" i="9"/>
  <c r="S30" i="9"/>
  <c r="T30" i="9"/>
  <c r="U30" i="9"/>
  <c r="V30" i="9"/>
  <c r="W30" i="9"/>
  <c r="C31" i="9"/>
  <c r="D31" i="9"/>
  <c r="E31" i="9"/>
  <c r="F31" i="9"/>
  <c r="M31" i="9"/>
  <c r="N31" i="9"/>
  <c r="O31" i="9"/>
  <c r="P31" i="9"/>
  <c r="R31" i="9"/>
  <c r="S31" i="9"/>
  <c r="T31" i="9"/>
  <c r="U31" i="9"/>
  <c r="V31" i="9"/>
  <c r="W31" i="9"/>
  <c r="C32" i="9"/>
  <c r="D32" i="9"/>
  <c r="E32" i="9"/>
  <c r="F32" i="9"/>
  <c r="M32" i="9"/>
  <c r="N32" i="9"/>
  <c r="O32" i="9"/>
  <c r="P32" i="9"/>
  <c r="R32" i="9"/>
  <c r="S32" i="9"/>
  <c r="T32" i="9"/>
  <c r="U32" i="9"/>
  <c r="V32" i="9"/>
  <c r="W32" i="9"/>
  <c r="C33" i="9"/>
  <c r="D33" i="9"/>
  <c r="E33" i="9"/>
  <c r="F33" i="9"/>
  <c r="M33" i="9"/>
  <c r="N33" i="9"/>
  <c r="O33" i="9"/>
  <c r="P33" i="9"/>
  <c r="R33" i="9"/>
  <c r="S33" i="9"/>
  <c r="T33" i="9"/>
  <c r="U33" i="9"/>
  <c r="V33" i="9"/>
  <c r="W33" i="9"/>
  <c r="C34" i="9"/>
  <c r="D34" i="9"/>
  <c r="E34" i="9"/>
  <c r="F34" i="9"/>
  <c r="M34" i="9"/>
  <c r="N34" i="9"/>
  <c r="O34" i="9"/>
  <c r="P34" i="9"/>
  <c r="R34" i="9"/>
  <c r="S34" i="9"/>
  <c r="T34" i="9"/>
  <c r="U34" i="9"/>
  <c r="V34" i="9"/>
  <c r="W34" i="9"/>
  <c r="C35" i="9"/>
  <c r="D35" i="9"/>
  <c r="E35" i="9"/>
  <c r="F35" i="9"/>
  <c r="M35" i="9"/>
  <c r="N35" i="9"/>
  <c r="O35" i="9"/>
  <c r="P35" i="9"/>
  <c r="R35" i="9"/>
  <c r="S35" i="9"/>
  <c r="T35" i="9"/>
  <c r="U35" i="9"/>
  <c r="V35" i="9"/>
  <c r="W35" i="9"/>
  <c r="C36" i="9"/>
  <c r="D36" i="9"/>
  <c r="E36" i="9"/>
  <c r="F36" i="9"/>
  <c r="M36" i="9"/>
  <c r="N36" i="9"/>
  <c r="O36" i="9"/>
  <c r="P36" i="9"/>
  <c r="R36" i="9"/>
  <c r="S36" i="9"/>
  <c r="T36" i="9"/>
  <c r="U36" i="9"/>
  <c r="V36" i="9"/>
  <c r="W36" i="9"/>
  <c r="C37" i="9"/>
  <c r="D37" i="9"/>
  <c r="E37" i="9"/>
  <c r="F37" i="9"/>
  <c r="M37" i="9"/>
  <c r="N37" i="9"/>
  <c r="O37" i="9"/>
  <c r="P37" i="9"/>
  <c r="R37" i="9"/>
  <c r="S37" i="9"/>
  <c r="T37" i="9"/>
  <c r="U37" i="9"/>
  <c r="V37" i="9"/>
  <c r="W37" i="9"/>
  <c r="C38" i="9"/>
  <c r="D38" i="9"/>
  <c r="E38" i="9"/>
  <c r="F38" i="9"/>
  <c r="M38" i="9"/>
  <c r="N38" i="9"/>
  <c r="O38" i="9"/>
  <c r="P38" i="9"/>
  <c r="R38" i="9"/>
  <c r="S38" i="9"/>
  <c r="T38" i="9"/>
  <c r="U38" i="9"/>
  <c r="V38" i="9"/>
  <c r="W38" i="9"/>
  <c r="C19" i="11"/>
  <c r="D19" i="11"/>
  <c r="E19" i="11"/>
  <c r="F19" i="11"/>
  <c r="M19" i="11"/>
  <c r="N19" i="11"/>
  <c r="O19" i="11"/>
  <c r="P19" i="11"/>
  <c r="R19" i="11"/>
  <c r="S19" i="11"/>
  <c r="T19" i="11"/>
  <c r="U19" i="11"/>
  <c r="V19" i="11"/>
  <c r="W19" i="11"/>
  <c r="C20" i="11"/>
  <c r="D20" i="11"/>
  <c r="E20" i="11"/>
  <c r="F20" i="11"/>
  <c r="M20" i="11"/>
  <c r="N20" i="11"/>
  <c r="O20" i="11"/>
  <c r="P20" i="11"/>
  <c r="R20" i="11"/>
  <c r="S20" i="11"/>
  <c r="T20" i="11"/>
  <c r="U20" i="11"/>
  <c r="V20" i="11"/>
  <c r="W20" i="11"/>
  <c r="C21" i="11"/>
  <c r="D21" i="11"/>
  <c r="E21" i="11"/>
  <c r="F21" i="11"/>
  <c r="M21" i="11"/>
  <c r="N21" i="11"/>
  <c r="O21" i="11"/>
  <c r="P21" i="11"/>
  <c r="R21" i="11"/>
  <c r="S21" i="11"/>
  <c r="T21" i="11"/>
  <c r="U21" i="11"/>
  <c r="V21" i="11"/>
  <c r="W21" i="11"/>
  <c r="AI21" i="11"/>
  <c r="AG26" i="11" s="1"/>
  <c r="AF26" i="11" s="1"/>
  <c r="AJ21" i="11"/>
  <c r="C22" i="11"/>
  <c r="D22" i="11"/>
  <c r="E22" i="11"/>
  <c r="F22" i="11"/>
  <c r="M22" i="11"/>
  <c r="N22" i="11"/>
  <c r="O22" i="11"/>
  <c r="P22" i="11"/>
  <c r="R22" i="11"/>
  <c r="S22" i="11"/>
  <c r="T22" i="11"/>
  <c r="U22" i="11"/>
  <c r="V22" i="11"/>
  <c r="W22" i="11"/>
  <c r="AI22" i="11"/>
  <c r="AG27" i="11" s="1"/>
  <c r="AF27" i="11" s="1"/>
  <c r="AJ22" i="11"/>
  <c r="C23" i="11"/>
  <c r="D23" i="11"/>
  <c r="E23" i="11"/>
  <c r="F23" i="11"/>
  <c r="M23" i="11"/>
  <c r="N23" i="11"/>
  <c r="O23" i="11"/>
  <c r="P23" i="11"/>
  <c r="R23" i="11"/>
  <c r="S23" i="11"/>
  <c r="T23" i="11"/>
  <c r="U23" i="11"/>
  <c r="V23" i="11"/>
  <c r="W23" i="11"/>
  <c r="AI23" i="11"/>
  <c r="AG28" i="11" s="1"/>
  <c r="AF28" i="11" s="1"/>
  <c r="AJ23" i="11"/>
  <c r="C24" i="11"/>
  <c r="D24" i="11"/>
  <c r="E24" i="11"/>
  <c r="F24" i="11"/>
  <c r="M24" i="11"/>
  <c r="N24" i="11"/>
  <c r="O24" i="11"/>
  <c r="P24" i="11"/>
  <c r="R24" i="11"/>
  <c r="S24" i="11"/>
  <c r="T24" i="11"/>
  <c r="U24" i="11"/>
  <c r="V24" i="11"/>
  <c r="W24" i="11"/>
  <c r="AI24" i="11"/>
  <c r="AG29" i="11" s="1"/>
  <c r="AF29" i="11" s="1"/>
  <c r="AJ24" i="11"/>
  <c r="C25" i="11"/>
  <c r="D25" i="11"/>
  <c r="E25" i="11"/>
  <c r="F25" i="11"/>
  <c r="M25" i="11"/>
  <c r="N25" i="11"/>
  <c r="O25" i="11"/>
  <c r="P25" i="11"/>
  <c r="R25" i="11"/>
  <c r="S25" i="11"/>
  <c r="T25" i="11"/>
  <c r="U25" i="11"/>
  <c r="V25" i="11"/>
  <c r="W25" i="11"/>
  <c r="C26" i="11"/>
  <c r="D26" i="11"/>
  <c r="E26" i="11"/>
  <c r="F26" i="11"/>
  <c r="M26" i="11"/>
  <c r="N26" i="11"/>
  <c r="O26" i="11"/>
  <c r="P26" i="11"/>
  <c r="R26" i="11"/>
  <c r="S26" i="11"/>
  <c r="T26" i="11"/>
  <c r="U26" i="11"/>
  <c r="V26" i="11"/>
  <c r="W26" i="11"/>
  <c r="C27" i="11"/>
  <c r="D27" i="11"/>
  <c r="E27" i="11"/>
  <c r="F27" i="11"/>
  <c r="M27" i="11"/>
  <c r="N27" i="11"/>
  <c r="O27" i="11"/>
  <c r="P27" i="11"/>
  <c r="R27" i="11"/>
  <c r="S27" i="11"/>
  <c r="T27" i="11"/>
  <c r="U27" i="11"/>
  <c r="V27" i="11"/>
  <c r="W27" i="11"/>
  <c r="C28" i="11"/>
  <c r="D28" i="11"/>
  <c r="E28" i="11"/>
  <c r="F28" i="11"/>
  <c r="M28" i="11"/>
  <c r="N28" i="11"/>
  <c r="O28" i="11"/>
  <c r="P28" i="11"/>
  <c r="R28" i="11"/>
  <c r="S28" i="11"/>
  <c r="T28" i="11"/>
  <c r="U28" i="11"/>
  <c r="V28" i="11"/>
  <c r="W28" i="11"/>
  <c r="C29" i="11"/>
  <c r="D29" i="11"/>
  <c r="E29" i="11"/>
  <c r="F29" i="11"/>
  <c r="M29" i="11"/>
  <c r="N29" i="11"/>
  <c r="O29" i="11"/>
  <c r="P29" i="11"/>
  <c r="R29" i="11"/>
  <c r="S29" i="11"/>
  <c r="T29" i="11"/>
  <c r="U29" i="11"/>
  <c r="V29" i="11"/>
  <c r="W29" i="11"/>
  <c r="C30" i="11"/>
  <c r="D30" i="11"/>
  <c r="E30" i="11"/>
  <c r="F30" i="11"/>
  <c r="M30" i="11"/>
  <c r="N30" i="11"/>
  <c r="O30" i="11"/>
  <c r="P30" i="11"/>
  <c r="R30" i="11"/>
  <c r="S30" i="11"/>
  <c r="T30" i="11"/>
  <c r="U30" i="11"/>
  <c r="V30" i="11"/>
  <c r="W30" i="11"/>
  <c r="C31" i="11"/>
  <c r="D31" i="11"/>
  <c r="E31" i="11"/>
  <c r="F31" i="11"/>
  <c r="M31" i="11"/>
  <c r="N31" i="11"/>
  <c r="O31" i="11"/>
  <c r="P31" i="11"/>
  <c r="R31" i="11"/>
  <c r="S31" i="11"/>
  <c r="T31" i="11"/>
  <c r="U31" i="11"/>
  <c r="V31" i="11"/>
  <c r="W31" i="11"/>
  <c r="C32" i="11"/>
  <c r="D32" i="11"/>
  <c r="E32" i="11"/>
  <c r="F32" i="11"/>
  <c r="M32" i="11"/>
  <c r="N32" i="11"/>
  <c r="O32" i="11"/>
  <c r="P32" i="11"/>
  <c r="R32" i="11"/>
  <c r="S32" i="11"/>
  <c r="T32" i="11"/>
  <c r="U32" i="11"/>
  <c r="V32" i="11"/>
  <c r="W32" i="11"/>
  <c r="C33" i="11"/>
  <c r="D33" i="11"/>
  <c r="E33" i="11"/>
  <c r="F33" i="11"/>
  <c r="M33" i="11"/>
  <c r="N33" i="11"/>
  <c r="O33" i="11"/>
  <c r="P33" i="11"/>
  <c r="R33" i="11"/>
  <c r="S33" i="11"/>
  <c r="T33" i="11"/>
  <c r="U33" i="11"/>
  <c r="V33" i="11"/>
  <c r="W33" i="11"/>
  <c r="C34" i="11"/>
  <c r="D34" i="11"/>
  <c r="E34" i="11"/>
  <c r="F34" i="11"/>
  <c r="M34" i="11"/>
  <c r="N34" i="11"/>
  <c r="O34" i="11"/>
  <c r="P34" i="11"/>
  <c r="R34" i="11"/>
  <c r="S34" i="11"/>
  <c r="T34" i="11"/>
  <c r="U34" i="11"/>
  <c r="V34" i="11"/>
  <c r="W34" i="11"/>
  <c r="C35" i="11"/>
  <c r="D35" i="11"/>
  <c r="E35" i="11"/>
  <c r="F35" i="11"/>
  <c r="M35" i="11"/>
  <c r="N35" i="11"/>
  <c r="O35" i="11"/>
  <c r="P35" i="11"/>
  <c r="R35" i="11"/>
  <c r="S35" i="11"/>
  <c r="T35" i="11"/>
  <c r="U35" i="11"/>
  <c r="V35" i="11"/>
  <c r="W35" i="11"/>
  <c r="C36" i="11"/>
  <c r="D36" i="11"/>
  <c r="E36" i="11"/>
  <c r="F36" i="11"/>
  <c r="M36" i="11"/>
  <c r="N36" i="11"/>
  <c r="O36" i="11"/>
  <c r="P36" i="11"/>
  <c r="R36" i="11"/>
  <c r="S36" i="11"/>
  <c r="T36" i="11"/>
  <c r="U36" i="11"/>
  <c r="V36" i="11"/>
  <c r="W36" i="11"/>
  <c r="C37" i="11"/>
  <c r="D37" i="11"/>
  <c r="E37" i="11"/>
  <c r="F37" i="11"/>
  <c r="M37" i="11"/>
  <c r="N37" i="11"/>
  <c r="O37" i="11"/>
  <c r="P37" i="11"/>
  <c r="R37" i="11"/>
  <c r="S37" i="11"/>
  <c r="T37" i="11"/>
  <c r="U37" i="11"/>
  <c r="V37" i="11"/>
  <c r="W37" i="11"/>
  <c r="C38" i="11"/>
  <c r="D38" i="11"/>
  <c r="E38" i="11"/>
  <c r="F38" i="11"/>
  <c r="M38" i="11"/>
  <c r="N38" i="11"/>
  <c r="O38" i="11"/>
  <c r="P38" i="11"/>
  <c r="R38" i="11"/>
  <c r="S38" i="11"/>
  <c r="T38" i="11"/>
  <c r="U38" i="11"/>
  <c r="V38" i="11"/>
  <c r="W38" i="11"/>
  <c r="G7" i="8"/>
  <c r="G8" i="8"/>
  <c r="G9" i="8"/>
  <c r="C18" i="8"/>
  <c r="D18" i="8"/>
  <c r="E18" i="8"/>
  <c r="F18" i="8"/>
  <c r="M18" i="8"/>
  <c r="N18" i="8"/>
  <c r="O18" i="8"/>
  <c r="P18" i="8"/>
  <c r="R18" i="8"/>
  <c r="S18" i="8"/>
  <c r="T18" i="8"/>
  <c r="U18" i="8"/>
  <c r="V18" i="8"/>
  <c r="W18" i="8"/>
  <c r="C19" i="8"/>
  <c r="D19" i="8"/>
  <c r="E19" i="8"/>
  <c r="F19" i="8"/>
  <c r="M19" i="8"/>
  <c r="N19" i="8"/>
  <c r="O19" i="8"/>
  <c r="P19" i="8"/>
  <c r="R19" i="8"/>
  <c r="S19" i="8"/>
  <c r="T19" i="8"/>
  <c r="U19" i="8"/>
  <c r="V19" i="8"/>
  <c r="W19" i="8"/>
  <c r="C20" i="8"/>
  <c r="D20" i="8"/>
  <c r="E20" i="8"/>
  <c r="F20" i="8"/>
  <c r="M20" i="8"/>
  <c r="N20" i="8"/>
  <c r="O20" i="8"/>
  <c r="P20" i="8"/>
  <c r="R20" i="8"/>
  <c r="S20" i="8"/>
  <c r="T20" i="8"/>
  <c r="U20" i="8"/>
  <c r="V20" i="8"/>
  <c r="W20" i="8"/>
  <c r="C21" i="8"/>
  <c r="D21" i="8"/>
  <c r="E21" i="8"/>
  <c r="F21" i="8"/>
  <c r="M21" i="8"/>
  <c r="N21" i="8"/>
  <c r="O21" i="8"/>
  <c r="P21" i="8"/>
  <c r="R21" i="8"/>
  <c r="S21" i="8"/>
  <c r="T21" i="8"/>
  <c r="U21" i="8"/>
  <c r="V21" i="8"/>
  <c r="W21" i="8"/>
  <c r="C22" i="8"/>
  <c r="D22" i="8"/>
  <c r="E22" i="8"/>
  <c r="F22" i="8"/>
  <c r="M22" i="8"/>
  <c r="N22" i="8"/>
  <c r="O22" i="8"/>
  <c r="P22" i="8"/>
  <c r="R22" i="8"/>
  <c r="S22" i="8"/>
  <c r="T22" i="8"/>
  <c r="U22" i="8"/>
  <c r="V22" i="8"/>
  <c r="W22" i="8"/>
  <c r="C23" i="8"/>
  <c r="D23" i="8"/>
  <c r="E23" i="8"/>
  <c r="F23" i="8"/>
  <c r="M23" i="8"/>
  <c r="N23" i="8"/>
  <c r="O23" i="8"/>
  <c r="P23" i="8"/>
  <c r="R23" i="8"/>
  <c r="S23" i="8"/>
  <c r="T23" i="8"/>
  <c r="U23" i="8"/>
  <c r="V23" i="8"/>
  <c r="W23" i="8"/>
  <c r="C24" i="8"/>
  <c r="D24" i="8"/>
  <c r="E24" i="8"/>
  <c r="F24" i="8"/>
  <c r="M24" i="8"/>
  <c r="N24" i="8"/>
  <c r="O24" i="8"/>
  <c r="P24" i="8"/>
  <c r="R24" i="8"/>
  <c r="S24" i="8"/>
  <c r="T24" i="8"/>
  <c r="U24" i="8"/>
  <c r="V24" i="8"/>
  <c r="W24" i="8"/>
  <c r="C25" i="8"/>
  <c r="D25" i="8"/>
  <c r="E25" i="8"/>
  <c r="F25" i="8"/>
  <c r="M25" i="8"/>
  <c r="N25" i="8"/>
  <c r="O25" i="8"/>
  <c r="P25" i="8"/>
  <c r="R25" i="8"/>
  <c r="S25" i="8"/>
  <c r="T25" i="8"/>
  <c r="U25" i="8"/>
  <c r="V25" i="8"/>
  <c r="W25" i="8"/>
  <c r="C26" i="8"/>
  <c r="D26" i="8"/>
  <c r="E26" i="8"/>
  <c r="F26" i="8"/>
  <c r="M26" i="8"/>
  <c r="N26" i="8"/>
  <c r="O26" i="8"/>
  <c r="P26" i="8"/>
  <c r="R26" i="8"/>
  <c r="S26" i="8"/>
  <c r="T26" i="8"/>
  <c r="U26" i="8"/>
  <c r="V26" i="8"/>
  <c r="W26" i="8"/>
  <c r="C27" i="8"/>
  <c r="D27" i="8"/>
  <c r="E27" i="8"/>
  <c r="F27" i="8"/>
  <c r="M27" i="8"/>
  <c r="N27" i="8"/>
  <c r="O27" i="8"/>
  <c r="P27" i="8"/>
  <c r="R27" i="8"/>
  <c r="S27" i="8"/>
  <c r="T27" i="8"/>
  <c r="U27" i="8"/>
  <c r="V27" i="8"/>
  <c r="W27" i="8"/>
  <c r="C28" i="8"/>
  <c r="D28" i="8"/>
  <c r="E28" i="8"/>
  <c r="F28" i="8"/>
  <c r="M28" i="8"/>
  <c r="N28" i="8"/>
  <c r="O28" i="8"/>
  <c r="P28" i="8"/>
  <c r="R28" i="8"/>
  <c r="S28" i="8"/>
  <c r="T28" i="8"/>
  <c r="U28" i="8"/>
  <c r="V28" i="8"/>
  <c r="W28" i="8"/>
  <c r="C29" i="8"/>
  <c r="D29" i="8"/>
  <c r="E29" i="8"/>
  <c r="F29" i="8"/>
  <c r="M29" i="8"/>
  <c r="N29" i="8"/>
  <c r="O29" i="8"/>
  <c r="P29" i="8"/>
  <c r="R29" i="8"/>
  <c r="S29" i="8"/>
  <c r="T29" i="8"/>
  <c r="U29" i="8"/>
  <c r="V29" i="8"/>
  <c r="W29" i="8"/>
  <c r="C30" i="8"/>
  <c r="D30" i="8"/>
  <c r="E30" i="8"/>
  <c r="F30" i="8"/>
  <c r="M30" i="8"/>
  <c r="N30" i="8"/>
  <c r="O30" i="8"/>
  <c r="P30" i="8"/>
  <c r="R30" i="8"/>
  <c r="S30" i="8"/>
  <c r="T30" i="8"/>
  <c r="U30" i="8"/>
  <c r="V30" i="8"/>
  <c r="W30" i="8"/>
  <c r="C31" i="8"/>
  <c r="D31" i="8"/>
  <c r="E31" i="8"/>
  <c r="F31" i="8"/>
  <c r="M31" i="8"/>
  <c r="N31" i="8"/>
  <c r="O31" i="8"/>
  <c r="P31" i="8"/>
  <c r="R31" i="8"/>
  <c r="S31" i="8"/>
  <c r="T31" i="8"/>
  <c r="U31" i="8"/>
  <c r="V31" i="8"/>
  <c r="W31" i="8"/>
  <c r="C32" i="8"/>
  <c r="D32" i="8"/>
  <c r="E32" i="8"/>
  <c r="F32" i="8"/>
  <c r="M32" i="8"/>
  <c r="N32" i="8"/>
  <c r="O32" i="8"/>
  <c r="P32" i="8"/>
  <c r="R32" i="8"/>
  <c r="S32" i="8"/>
  <c r="T32" i="8"/>
  <c r="U32" i="8"/>
  <c r="V32" i="8"/>
  <c r="W32" i="8"/>
  <c r="C33" i="8"/>
  <c r="D33" i="8"/>
  <c r="E33" i="8"/>
  <c r="F33" i="8"/>
  <c r="M33" i="8"/>
  <c r="N33" i="8"/>
  <c r="O33" i="8"/>
  <c r="P33" i="8"/>
  <c r="R33" i="8"/>
  <c r="S33" i="8"/>
  <c r="T33" i="8"/>
  <c r="U33" i="8"/>
  <c r="V33" i="8"/>
  <c r="W33" i="8"/>
  <c r="C34" i="8"/>
  <c r="D34" i="8"/>
  <c r="E34" i="8"/>
  <c r="F34" i="8"/>
  <c r="M34" i="8"/>
  <c r="N34" i="8"/>
  <c r="O34" i="8"/>
  <c r="P34" i="8"/>
  <c r="R34" i="8"/>
  <c r="S34" i="8"/>
  <c r="T34" i="8"/>
  <c r="U34" i="8"/>
  <c r="V34" i="8"/>
  <c r="W34" i="8"/>
  <c r="C35" i="8"/>
  <c r="D35" i="8"/>
  <c r="E35" i="8"/>
  <c r="F35" i="8"/>
  <c r="M35" i="8"/>
  <c r="N35" i="8"/>
  <c r="O35" i="8"/>
  <c r="P35" i="8"/>
  <c r="R35" i="8"/>
  <c r="S35" i="8"/>
  <c r="T35" i="8"/>
  <c r="U35" i="8"/>
  <c r="V35" i="8"/>
  <c r="W35" i="8"/>
  <c r="C36" i="8"/>
  <c r="D36" i="8"/>
  <c r="E36" i="8"/>
  <c r="F36" i="8"/>
  <c r="M36" i="8"/>
  <c r="N36" i="8"/>
  <c r="O36" i="8"/>
  <c r="P36" i="8"/>
  <c r="R36" i="8"/>
  <c r="S36" i="8"/>
  <c r="T36" i="8"/>
  <c r="U36" i="8"/>
  <c r="V36" i="8"/>
  <c r="W36" i="8"/>
  <c r="C37" i="8"/>
  <c r="D37" i="8"/>
  <c r="E37" i="8"/>
  <c r="F37" i="8"/>
  <c r="M37" i="8"/>
  <c r="N37" i="8"/>
  <c r="O37" i="8"/>
  <c r="P37" i="8"/>
  <c r="R37" i="8"/>
  <c r="S37" i="8"/>
  <c r="T37" i="8"/>
  <c r="U37" i="8"/>
  <c r="V37" i="8"/>
  <c r="W37" i="8"/>
  <c r="G7" i="1"/>
  <c r="G8" i="1"/>
  <c r="G9" i="1"/>
  <c r="C19" i="1"/>
  <c r="D19" i="1"/>
  <c r="E19" i="1"/>
  <c r="F19" i="1"/>
  <c r="M19" i="1"/>
  <c r="N19" i="1"/>
  <c r="O19" i="1"/>
  <c r="P19" i="1"/>
  <c r="R19" i="1"/>
  <c r="S19" i="1"/>
  <c r="T19" i="1"/>
  <c r="U19" i="1"/>
  <c r="V19" i="1"/>
  <c r="W19" i="1"/>
  <c r="C20" i="1"/>
  <c r="D20" i="1"/>
  <c r="E20" i="1"/>
  <c r="F20" i="1"/>
  <c r="M20" i="1"/>
  <c r="N20" i="1"/>
  <c r="O20" i="1"/>
  <c r="P20" i="1"/>
  <c r="R20" i="1"/>
  <c r="S20" i="1"/>
  <c r="T20" i="1"/>
  <c r="U20" i="1"/>
  <c r="V20" i="1"/>
  <c r="W20" i="1"/>
  <c r="C21" i="1"/>
  <c r="D21" i="1"/>
  <c r="E21" i="1"/>
  <c r="F21" i="1"/>
  <c r="M21" i="1"/>
  <c r="N21" i="1"/>
  <c r="O21" i="1"/>
  <c r="P21" i="1"/>
  <c r="R21" i="1"/>
  <c r="S21" i="1"/>
  <c r="T21" i="1"/>
  <c r="U21" i="1"/>
  <c r="V21" i="1"/>
  <c r="W21" i="1"/>
  <c r="C22" i="1"/>
  <c r="D22" i="1"/>
  <c r="E22" i="1"/>
  <c r="F22" i="1"/>
  <c r="M22" i="1"/>
  <c r="N22" i="1"/>
  <c r="O22" i="1"/>
  <c r="P22" i="1"/>
  <c r="R22" i="1"/>
  <c r="S22" i="1"/>
  <c r="T22" i="1"/>
  <c r="U22" i="1"/>
  <c r="V22" i="1"/>
  <c r="W22" i="1"/>
  <c r="C23" i="1"/>
  <c r="D23" i="1"/>
  <c r="E23" i="1"/>
  <c r="F23" i="1"/>
  <c r="M23" i="1"/>
  <c r="N23" i="1"/>
  <c r="O23" i="1"/>
  <c r="P23" i="1"/>
  <c r="R23" i="1"/>
  <c r="S23" i="1"/>
  <c r="T23" i="1"/>
  <c r="U23" i="1"/>
  <c r="V23" i="1"/>
  <c r="W23" i="1"/>
  <c r="C24" i="1"/>
  <c r="D24" i="1"/>
  <c r="E24" i="1"/>
  <c r="F24" i="1"/>
  <c r="M24" i="1"/>
  <c r="N24" i="1"/>
  <c r="O24" i="1"/>
  <c r="P24" i="1"/>
  <c r="R24" i="1"/>
  <c r="S24" i="1"/>
  <c r="T24" i="1"/>
  <c r="U24" i="1"/>
  <c r="V24" i="1"/>
  <c r="W24" i="1"/>
  <c r="C25" i="1"/>
  <c r="D25" i="1"/>
  <c r="E25" i="1"/>
  <c r="F25" i="1"/>
  <c r="M25" i="1"/>
  <c r="N25" i="1"/>
  <c r="O25" i="1"/>
  <c r="P25" i="1"/>
  <c r="R25" i="1"/>
  <c r="S25" i="1"/>
  <c r="T25" i="1"/>
  <c r="U25" i="1"/>
  <c r="V25" i="1"/>
  <c r="W25" i="1"/>
  <c r="C26" i="1"/>
  <c r="D26" i="1"/>
  <c r="E26" i="1"/>
  <c r="F26" i="1"/>
  <c r="M26" i="1"/>
  <c r="N26" i="1"/>
  <c r="O26" i="1"/>
  <c r="P26" i="1"/>
  <c r="R26" i="1"/>
  <c r="S26" i="1"/>
  <c r="T26" i="1"/>
  <c r="U26" i="1"/>
  <c r="V26" i="1"/>
  <c r="W26" i="1"/>
  <c r="C27" i="1"/>
  <c r="D27" i="1"/>
  <c r="E27" i="1"/>
  <c r="F27" i="1"/>
  <c r="M27" i="1"/>
  <c r="N27" i="1"/>
  <c r="O27" i="1"/>
  <c r="P27" i="1"/>
  <c r="R27" i="1"/>
  <c r="S27" i="1"/>
  <c r="T27" i="1"/>
  <c r="U27" i="1"/>
  <c r="V27" i="1"/>
  <c r="W27" i="1"/>
  <c r="C28" i="1"/>
  <c r="D28" i="1"/>
  <c r="E28" i="1"/>
  <c r="F28" i="1"/>
  <c r="M28" i="1"/>
  <c r="N28" i="1"/>
  <c r="O28" i="1"/>
  <c r="P28" i="1"/>
  <c r="R28" i="1"/>
  <c r="S28" i="1"/>
  <c r="T28" i="1"/>
  <c r="U28" i="1"/>
  <c r="V28" i="1"/>
  <c r="W28" i="1"/>
  <c r="C29" i="1"/>
  <c r="D29" i="1"/>
  <c r="E29" i="1"/>
  <c r="F29" i="1"/>
  <c r="M29" i="1"/>
  <c r="N29" i="1"/>
  <c r="O29" i="1"/>
  <c r="P29" i="1"/>
  <c r="R29" i="1"/>
  <c r="S29" i="1"/>
  <c r="T29" i="1"/>
  <c r="U29" i="1"/>
  <c r="V29" i="1"/>
  <c r="W29" i="1"/>
  <c r="C30" i="1"/>
  <c r="D30" i="1"/>
  <c r="E30" i="1"/>
  <c r="F30" i="1"/>
  <c r="M30" i="1"/>
  <c r="N30" i="1"/>
  <c r="O30" i="1"/>
  <c r="P30" i="1"/>
  <c r="R30" i="1"/>
  <c r="S30" i="1"/>
  <c r="T30" i="1"/>
  <c r="U30" i="1"/>
  <c r="V30" i="1"/>
  <c r="W30" i="1"/>
  <c r="C31" i="1"/>
  <c r="D31" i="1"/>
  <c r="E31" i="1"/>
  <c r="F31" i="1"/>
  <c r="M31" i="1"/>
  <c r="N31" i="1"/>
  <c r="O31" i="1"/>
  <c r="P31" i="1"/>
  <c r="R31" i="1"/>
  <c r="S31" i="1"/>
  <c r="T31" i="1"/>
  <c r="U31" i="1"/>
  <c r="V31" i="1"/>
  <c r="W31" i="1"/>
  <c r="C32" i="1"/>
  <c r="D32" i="1"/>
  <c r="E32" i="1"/>
  <c r="F32" i="1"/>
  <c r="M32" i="1"/>
  <c r="N32" i="1"/>
  <c r="O32" i="1"/>
  <c r="P32" i="1"/>
  <c r="R32" i="1"/>
  <c r="S32" i="1"/>
  <c r="T32" i="1"/>
  <c r="U32" i="1"/>
  <c r="V32" i="1"/>
  <c r="W32" i="1"/>
  <c r="C33" i="1"/>
  <c r="D33" i="1"/>
  <c r="E33" i="1"/>
  <c r="F33" i="1"/>
  <c r="M33" i="1"/>
  <c r="N33" i="1"/>
  <c r="O33" i="1"/>
  <c r="P33" i="1"/>
  <c r="R33" i="1"/>
  <c r="S33" i="1"/>
  <c r="T33" i="1"/>
  <c r="U33" i="1"/>
  <c r="V33" i="1"/>
  <c r="W33" i="1"/>
  <c r="C34" i="1"/>
  <c r="D34" i="1"/>
  <c r="E34" i="1"/>
  <c r="F34" i="1"/>
  <c r="M34" i="1"/>
  <c r="N34" i="1"/>
  <c r="O34" i="1"/>
  <c r="P34" i="1"/>
  <c r="R34" i="1"/>
  <c r="S34" i="1"/>
  <c r="T34" i="1"/>
  <c r="U34" i="1"/>
  <c r="V34" i="1"/>
  <c r="W34" i="1"/>
  <c r="C35" i="1"/>
  <c r="D35" i="1"/>
  <c r="E35" i="1"/>
  <c r="F35" i="1"/>
  <c r="M35" i="1"/>
  <c r="N35" i="1"/>
  <c r="O35" i="1"/>
  <c r="P35" i="1"/>
  <c r="R35" i="1"/>
  <c r="S35" i="1"/>
  <c r="T35" i="1"/>
  <c r="U35" i="1"/>
  <c r="V35" i="1"/>
  <c r="W35" i="1"/>
  <c r="C36" i="1"/>
  <c r="D36" i="1"/>
  <c r="E36" i="1"/>
  <c r="F36" i="1"/>
  <c r="M36" i="1"/>
  <c r="N36" i="1"/>
  <c r="O36" i="1"/>
  <c r="P36" i="1"/>
  <c r="R36" i="1"/>
  <c r="S36" i="1"/>
  <c r="T36" i="1"/>
  <c r="U36" i="1"/>
  <c r="V36" i="1"/>
  <c r="W36" i="1"/>
  <c r="C37" i="1"/>
  <c r="D37" i="1"/>
  <c r="E37" i="1"/>
  <c r="F37" i="1"/>
  <c r="M37" i="1"/>
  <c r="N37" i="1"/>
  <c r="O37" i="1"/>
  <c r="P37" i="1"/>
  <c r="R37" i="1"/>
  <c r="S37" i="1"/>
  <c r="T37" i="1"/>
  <c r="U37" i="1"/>
  <c r="V37" i="1"/>
  <c r="W37" i="1"/>
  <c r="C38" i="1"/>
  <c r="D38" i="1"/>
  <c r="E38" i="1"/>
  <c r="F38" i="1"/>
  <c r="M38" i="1"/>
  <c r="N38" i="1"/>
  <c r="O38" i="1"/>
  <c r="P38" i="1"/>
  <c r="R38" i="1"/>
  <c r="S38" i="1"/>
  <c r="T38" i="1"/>
  <c r="U38" i="1"/>
  <c r="V38" i="1"/>
  <c r="W38" i="1"/>
  <c r="F7" i="10"/>
  <c r="F8" i="10"/>
  <c r="F9" i="10"/>
  <c r="C19" i="10"/>
  <c r="D19" i="10"/>
  <c r="E19" i="10"/>
  <c r="L19" i="10"/>
  <c r="M19" i="10"/>
  <c r="N19" i="10"/>
  <c r="O19" i="10"/>
  <c r="Q19" i="10"/>
  <c r="R19" i="10"/>
  <c r="S19" i="10"/>
  <c r="T19" i="10"/>
  <c r="U19" i="10"/>
  <c r="V19" i="10"/>
  <c r="C20" i="10"/>
  <c r="D20" i="10"/>
  <c r="E20" i="10"/>
  <c r="L20" i="10"/>
  <c r="M20" i="10"/>
  <c r="N20" i="10"/>
  <c r="O20" i="10"/>
  <c r="Q20" i="10"/>
  <c r="R20" i="10"/>
  <c r="S20" i="10"/>
  <c r="T20" i="10"/>
  <c r="U20" i="10"/>
  <c r="V20" i="10"/>
  <c r="C21" i="10"/>
  <c r="D21" i="10"/>
  <c r="E21" i="10"/>
  <c r="L21" i="10"/>
  <c r="M21" i="10"/>
  <c r="N21" i="10"/>
  <c r="O21" i="10"/>
  <c r="Q21" i="10"/>
  <c r="R21" i="10"/>
  <c r="S21" i="10"/>
  <c r="T21" i="10"/>
  <c r="U21" i="10"/>
  <c r="V21" i="10"/>
  <c r="C22" i="10"/>
  <c r="D22" i="10"/>
  <c r="E22" i="10"/>
  <c r="L22" i="10"/>
  <c r="M22" i="10"/>
  <c r="N22" i="10"/>
  <c r="O22" i="10"/>
  <c r="Q22" i="10"/>
  <c r="R22" i="10"/>
  <c r="S22" i="10"/>
  <c r="T22" i="10"/>
  <c r="U22" i="10"/>
  <c r="V22" i="10"/>
  <c r="C23" i="10"/>
  <c r="D23" i="10"/>
  <c r="E23" i="10"/>
  <c r="L23" i="10"/>
  <c r="M23" i="10"/>
  <c r="N23" i="10"/>
  <c r="O23" i="10"/>
  <c r="Q23" i="10"/>
  <c r="R23" i="10"/>
  <c r="S23" i="10"/>
  <c r="T23" i="10"/>
  <c r="U23" i="10"/>
  <c r="V23" i="10"/>
  <c r="C24" i="10"/>
  <c r="D24" i="10"/>
  <c r="E24" i="10"/>
  <c r="L24" i="10"/>
  <c r="M24" i="10"/>
  <c r="N24" i="10"/>
  <c r="O24" i="10"/>
  <c r="Q24" i="10"/>
  <c r="R24" i="10"/>
  <c r="S24" i="10"/>
  <c r="T24" i="10"/>
  <c r="U24" i="10"/>
  <c r="V24" i="10"/>
  <c r="C25" i="10"/>
  <c r="D25" i="10"/>
  <c r="E25" i="10"/>
  <c r="L25" i="10"/>
  <c r="M25" i="10"/>
  <c r="N25" i="10"/>
  <c r="O25" i="10"/>
  <c r="Q25" i="10"/>
  <c r="R25" i="10"/>
  <c r="S25" i="10"/>
  <c r="T25" i="10"/>
  <c r="U25" i="10"/>
  <c r="V25" i="10"/>
  <c r="C26" i="10"/>
  <c r="D26" i="10"/>
  <c r="E26" i="10"/>
  <c r="L26" i="10"/>
  <c r="M26" i="10"/>
  <c r="N26" i="10"/>
  <c r="O26" i="10"/>
  <c r="Q26" i="10"/>
  <c r="R26" i="10"/>
  <c r="S26" i="10"/>
  <c r="T26" i="10"/>
  <c r="U26" i="10"/>
  <c r="V26" i="10"/>
  <c r="C27" i="10"/>
  <c r="D27" i="10"/>
  <c r="E27" i="10"/>
  <c r="L27" i="10"/>
  <c r="M27" i="10"/>
  <c r="N27" i="10"/>
  <c r="O27" i="10"/>
  <c r="Q27" i="10"/>
  <c r="R27" i="10"/>
  <c r="S27" i="10"/>
  <c r="T27" i="10"/>
  <c r="U27" i="10"/>
  <c r="V27" i="10"/>
  <c r="C28" i="10"/>
  <c r="D28" i="10"/>
  <c r="E28" i="10"/>
  <c r="L28" i="10"/>
  <c r="M28" i="10"/>
  <c r="N28" i="10"/>
  <c r="O28" i="10"/>
  <c r="Q28" i="10"/>
  <c r="R28" i="10"/>
  <c r="S28" i="10"/>
  <c r="T28" i="10"/>
  <c r="U28" i="10"/>
  <c r="V28" i="10"/>
  <c r="C29" i="10"/>
  <c r="D29" i="10"/>
  <c r="E29" i="10"/>
  <c r="L29" i="10"/>
  <c r="M29" i="10"/>
  <c r="N29" i="10"/>
  <c r="O29" i="10"/>
  <c r="Q29" i="10"/>
  <c r="R29" i="10"/>
  <c r="S29" i="10"/>
  <c r="T29" i="10"/>
  <c r="U29" i="10"/>
  <c r="V29" i="10"/>
  <c r="C30" i="10"/>
  <c r="D30" i="10"/>
  <c r="E30" i="10"/>
  <c r="L30" i="10"/>
  <c r="M30" i="10"/>
  <c r="N30" i="10"/>
  <c r="O30" i="10"/>
  <c r="Q30" i="10"/>
  <c r="R30" i="10"/>
  <c r="S30" i="10"/>
  <c r="T30" i="10"/>
  <c r="U30" i="10"/>
  <c r="V30" i="10"/>
  <c r="C31" i="10"/>
  <c r="D31" i="10"/>
  <c r="E31" i="10"/>
  <c r="L31" i="10"/>
  <c r="M31" i="10"/>
  <c r="N31" i="10"/>
  <c r="O31" i="10"/>
  <c r="Q31" i="10"/>
  <c r="R31" i="10"/>
  <c r="S31" i="10"/>
  <c r="T31" i="10"/>
  <c r="U31" i="10"/>
  <c r="V31" i="10"/>
  <c r="C32" i="10"/>
  <c r="D32" i="10"/>
  <c r="E32" i="10"/>
  <c r="L32" i="10"/>
  <c r="M32" i="10"/>
  <c r="N32" i="10"/>
  <c r="O32" i="10"/>
  <c r="Q32" i="10"/>
  <c r="R32" i="10"/>
  <c r="S32" i="10"/>
  <c r="T32" i="10"/>
  <c r="U32" i="10"/>
  <c r="V32" i="10"/>
  <c r="C33" i="10"/>
  <c r="D33" i="10"/>
  <c r="E33" i="10"/>
  <c r="L33" i="10"/>
  <c r="M33" i="10"/>
  <c r="N33" i="10"/>
  <c r="O33" i="10"/>
  <c r="Q33" i="10"/>
  <c r="R33" i="10"/>
  <c r="S33" i="10"/>
  <c r="T33" i="10"/>
  <c r="U33" i="10"/>
  <c r="V33" i="10"/>
  <c r="C34" i="10"/>
  <c r="D34" i="10"/>
  <c r="E34" i="10"/>
  <c r="L34" i="10"/>
  <c r="M34" i="10"/>
  <c r="N34" i="10"/>
  <c r="O34" i="10"/>
  <c r="Q34" i="10"/>
  <c r="R34" i="10"/>
  <c r="S34" i="10"/>
  <c r="T34" i="10"/>
  <c r="U34" i="10"/>
  <c r="V34" i="10"/>
  <c r="C35" i="10"/>
  <c r="D35" i="10"/>
  <c r="E35" i="10"/>
  <c r="L35" i="10"/>
  <c r="M35" i="10"/>
  <c r="N35" i="10"/>
  <c r="O35" i="10"/>
  <c r="Q35" i="10"/>
  <c r="R35" i="10"/>
  <c r="S35" i="10"/>
  <c r="T35" i="10"/>
  <c r="U35" i="10"/>
  <c r="V35" i="10"/>
  <c r="C36" i="10"/>
  <c r="D36" i="10"/>
  <c r="E36" i="10"/>
  <c r="L36" i="10"/>
  <c r="M36" i="10"/>
  <c r="N36" i="10"/>
  <c r="O36" i="10"/>
  <c r="Q36" i="10"/>
  <c r="R36" i="10"/>
  <c r="S36" i="10"/>
  <c r="T36" i="10"/>
  <c r="U36" i="10"/>
  <c r="V36" i="10"/>
  <c r="C37" i="10"/>
  <c r="D37" i="10"/>
  <c r="E37" i="10"/>
  <c r="L37" i="10"/>
  <c r="M37" i="10"/>
  <c r="N37" i="10"/>
  <c r="O37" i="10"/>
  <c r="Q37" i="10"/>
  <c r="R37" i="10"/>
  <c r="S37" i="10"/>
  <c r="T37" i="10"/>
  <c r="U37" i="10"/>
  <c r="V37" i="10"/>
  <c r="C38" i="10"/>
  <c r="D38" i="10"/>
  <c r="E38" i="10"/>
  <c r="L38" i="10"/>
  <c r="M38" i="10"/>
  <c r="N38" i="10"/>
  <c r="O38" i="10"/>
  <c r="Q38" i="10"/>
  <c r="R38" i="10"/>
  <c r="S38" i="10"/>
  <c r="T38" i="10"/>
  <c r="U38" i="10"/>
  <c r="V38" i="10"/>
</calcChain>
</file>

<file path=xl/sharedStrings.xml><?xml version="1.0" encoding="utf-8"?>
<sst xmlns="http://schemas.openxmlformats.org/spreadsheetml/2006/main" count="200" uniqueCount="42">
  <si>
    <t>temperatur</t>
  </si>
  <si>
    <t>°C</t>
  </si>
  <si>
    <t>Raum-</t>
  </si>
  <si>
    <r>
      <t>R</t>
    </r>
    <r>
      <rPr>
        <b/>
        <vertAlign val="subscript"/>
        <sz val="8"/>
        <rFont val="Symbol"/>
        <family val="1"/>
        <charset val="2"/>
      </rPr>
      <t>l</t>
    </r>
    <r>
      <rPr>
        <b/>
        <sz val="8"/>
        <rFont val="Arial"/>
      </rPr>
      <t>=0,00 m</t>
    </r>
    <r>
      <rPr>
        <b/>
        <vertAlign val="superscript"/>
        <sz val="8"/>
        <rFont val="Arial"/>
        <family val="2"/>
      </rPr>
      <t>2</t>
    </r>
    <r>
      <rPr>
        <b/>
        <sz val="8"/>
        <rFont val="Arial"/>
      </rPr>
      <t>K/W</t>
    </r>
  </si>
  <si>
    <t>ohne Belag</t>
  </si>
  <si>
    <t>Boden-</t>
  </si>
  <si>
    <t>belag</t>
  </si>
  <si>
    <r>
      <t xml:space="preserve">Vorlauftemperatur </t>
    </r>
    <r>
      <rPr>
        <b/>
        <sz val="10"/>
        <rFont val="GreekC"/>
      </rPr>
      <t>Q</t>
    </r>
    <r>
      <rPr>
        <b/>
        <vertAlign val="subscript"/>
        <sz val="10"/>
        <rFont val="Arial"/>
        <family val="2"/>
      </rPr>
      <t>V</t>
    </r>
    <r>
      <rPr>
        <b/>
        <sz val="10"/>
        <rFont val="Arial"/>
        <family val="2"/>
      </rPr>
      <t xml:space="preserve"> :</t>
    </r>
  </si>
  <si>
    <r>
      <t xml:space="preserve">Rücklauftemperatur </t>
    </r>
    <r>
      <rPr>
        <b/>
        <sz val="10"/>
        <rFont val="GreekC"/>
      </rPr>
      <t>Q</t>
    </r>
    <r>
      <rPr>
        <b/>
        <vertAlign val="subscript"/>
        <sz val="10"/>
        <rFont val="Arial"/>
        <family val="2"/>
      </rPr>
      <t xml:space="preserve">R </t>
    </r>
    <r>
      <rPr>
        <b/>
        <sz val="10"/>
        <rFont val="Arial"/>
        <family val="2"/>
      </rPr>
      <t>:</t>
    </r>
  </si>
  <si>
    <r>
      <t>Q</t>
    </r>
    <r>
      <rPr>
        <b/>
        <vertAlign val="subscript"/>
        <sz val="10"/>
        <rFont val="Arial"/>
        <family val="2"/>
      </rPr>
      <t>i</t>
    </r>
    <r>
      <rPr>
        <b/>
        <sz val="10"/>
        <rFont val="Arial"/>
      </rPr>
      <t xml:space="preserve"> [°C]</t>
    </r>
  </si>
  <si>
    <r>
      <t>[m</t>
    </r>
    <r>
      <rPr>
        <b/>
        <vertAlign val="superscript"/>
        <sz val="10"/>
        <rFont val="Arial"/>
        <family val="2"/>
      </rPr>
      <t>2</t>
    </r>
    <r>
      <rPr>
        <b/>
        <sz val="10"/>
        <rFont val="Arial"/>
      </rPr>
      <t>K/W]</t>
    </r>
  </si>
  <si>
    <r>
      <t>R</t>
    </r>
    <r>
      <rPr>
        <b/>
        <vertAlign val="subscript"/>
        <sz val="8"/>
        <rFont val="Symbol"/>
        <family val="1"/>
        <charset val="2"/>
      </rPr>
      <t>l</t>
    </r>
    <r>
      <rPr>
        <b/>
        <sz val="8"/>
        <rFont val="Arial"/>
      </rPr>
      <t>=0,05 m</t>
    </r>
    <r>
      <rPr>
        <b/>
        <vertAlign val="superscript"/>
        <sz val="8"/>
        <rFont val="Arial"/>
        <family val="2"/>
      </rPr>
      <t>2</t>
    </r>
    <r>
      <rPr>
        <b/>
        <sz val="8"/>
        <rFont val="Arial"/>
      </rPr>
      <t>K/W</t>
    </r>
  </si>
  <si>
    <r>
      <t>R</t>
    </r>
    <r>
      <rPr>
        <b/>
        <vertAlign val="subscript"/>
        <sz val="8"/>
        <rFont val="Symbol"/>
        <family val="1"/>
        <charset val="2"/>
      </rPr>
      <t>l</t>
    </r>
    <r>
      <rPr>
        <b/>
        <sz val="8"/>
        <rFont val="Arial"/>
      </rPr>
      <t>=0,10 m</t>
    </r>
    <r>
      <rPr>
        <b/>
        <vertAlign val="superscript"/>
        <sz val="8"/>
        <rFont val="Arial"/>
        <family val="2"/>
      </rPr>
      <t>2</t>
    </r>
    <r>
      <rPr>
        <b/>
        <sz val="8"/>
        <rFont val="Arial"/>
      </rPr>
      <t>K/W</t>
    </r>
  </si>
  <si>
    <r>
      <t>R</t>
    </r>
    <r>
      <rPr>
        <b/>
        <vertAlign val="subscript"/>
        <sz val="8"/>
        <rFont val="Symbol"/>
        <family val="1"/>
        <charset val="2"/>
      </rPr>
      <t>l</t>
    </r>
    <r>
      <rPr>
        <b/>
        <sz val="8"/>
        <rFont val="Arial"/>
      </rPr>
      <t>=0,15 m</t>
    </r>
    <r>
      <rPr>
        <b/>
        <vertAlign val="superscript"/>
        <sz val="8"/>
        <rFont val="Arial"/>
        <family val="2"/>
      </rPr>
      <t>2</t>
    </r>
    <r>
      <rPr>
        <b/>
        <sz val="8"/>
        <rFont val="Arial"/>
      </rPr>
      <t>K/W</t>
    </r>
  </si>
  <si>
    <t>R0,00</t>
  </si>
  <si>
    <t>R0,05</t>
  </si>
  <si>
    <t>R0,1</t>
  </si>
  <si>
    <t>R0,15</t>
  </si>
  <si>
    <t>System rolljet/ faltjet</t>
  </si>
  <si>
    <t>Fliesen</t>
  </si>
  <si>
    <t>Teppich</t>
  </si>
  <si>
    <t>Parkett</t>
  </si>
  <si>
    <t>Bitte gewünschte Systemtemperaturen eingeben!!</t>
  </si>
  <si>
    <t>System clickjet</t>
  </si>
  <si>
    <t>System noppjet</t>
  </si>
  <si>
    <t>System clickjet S Renovierungssystem</t>
  </si>
  <si>
    <t>Verlegeabstand [mm]</t>
  </si>
  <si>
    <r>
      <t>Kühlleistung [W/m</t>
    </r>
    <r>
      <rPr>
        <b/>
        <vertAlign val="superscript"/>
        <sz val="10"/>
        <rFont val="Arial"/>
        <family val="2"/>
      </rPr>
      <t>2</t>
    </r>
    <r>
      <rPr>
        <b/>
        <sz val="10"/>
        <rFont val="Arial"/>
      </rPr>
      <t>]</t>
    </r>
  </si>
  <si>
    <t>%</t>
  </si>
  <si>
    <t>Oberflächentemp</t>
  </si>
  <si>
    <t>Taupunkttemp</t>
  </si>
  <si>
    <r>
      <t>max. rel. Raumluftfeuchte</t>
    </r>
    <r>
      <rPr>
        <b/>
        <sz val="10"/>
        <rFont val="Symbol"/>
        <family val="1"/>
        <charset val="2"/>
      </rPr>
      <t xml:space="preserve"> w:</t>
    </r>
  </si>
  <si>
    <t>Kühllleistung Purmo Flächenkühlung gemäß DIN EN 1264</t>
  </si>
  <si>
    <t>Kühlleistungen bei denen die Oberflächentemperatur die Taupunkttemperatur bei der vorgegebenen relativen Raumluftfeuchte unterschreitet, werden rot dargestellt.In diesen Fällen muss entweder die Systemtemperatur angehoben oder andere regelungstechnische Maßnahmen zur Abschaltung der Heizkreise vorgesehen werden.</t>
  </si>
  <si>
    <t>Kühllleistung Purmo Wandkühlung gemäß DIN EN 1264</t>
  </si>
  <si>
    <t>System railjet Wandkühlung</t>
  </si>
  <si>
    <t>Farbe</t>
  </si>
  <si>
    <t>Tapete, Fliesen geklebt</t>
  </si>
  <si>
    <t>Fliesen Mörtelbett</t>
  </si>
  <si>
    <t>Panele</t>
  </si>
  <si>
    <t>Wand-</t>
  </si>
  <si>
    <t>System klettjet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</si>
</sst>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0"/>
      <name val="Arial"/>
    </font>
    <font>
      <b/>
      <sz val="10"/>
      <name val="Arial"/>
    </font>
    <font>
      <b/>
      <sz val="10"/>
      <name val="Arial"/>
      <family val="2"/>
    </font>
    <font>
      <b/>
      <sz val="12"/>
      <name val="Arial"/>
      <family val="2"/>
    </font>
    <font>
      <b/>
      <sz val="8"/>
      <name val="Arial"/>
    </font>
    <font>
      <b/>
      <vertAlign val="subscript"/>
      <sz val="8"/>
      <name val="Symbol"/>
      <family val="1"/>
      <charset val="2"/>
    </font>
    <font>
      <b/>
      <vertAlign val="superscript"/>
      <sz val="8"/>
      <name val="Arial"/>
      <family val="2"/>
    </font>
    <font>
      <b/>
      <sz val="10"/>
      <name val="GreekC"/>
    </font>
    <font>
      <b/>
      <vertAlign val="subscript"/>
      <sz val="10"/>
      <name val="Arial"/>
      <family val="2"/>
    </font>
    <font>
      <b/>
      <vertAlign val="superscript"/>
      <sz val="10"/>
      <name val="Arial"/>
      <family val="2"/>
    </font>
    <font>
      <b/>
      <sz val="10"/>
      <color indexed="10"/>
      <name val="Arial"/>
      <family val="2"/>
    </font>
    <font>
      <sz val="8"/>
      <name val="Arial"/>
      <family val="2"/>
    </font>
    <font>
      <i/>
      <sz val="8"/>
      <name val="Arial"/>
      <family val="2"/>
    </font>
    <font>
      <b/>
      <sz val="10"/>
      <name val="Symbol"/>
      <family val="1"/>
      <charset val="2"/>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56">
    <xf numFmtId="0" fontId="0" fillId="0" borderId="0" xfId="0"/>
    <xf numFmtId="0" fontId="0" fillId="0" borderId="0" xfId="0" applyProtection="1">
      <protection hidden="1"/>
    </xf>
    <xf numFmtId="0" fontId="3" fillId="0" borderId="0" xfId="0" applyFont="1" applyProtection="1">
      <protection hidden="1"/>
    </xf>
    <xf numFmtId="0" fontId="1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left"/>
      <protection hidden="1"/>
    </xf>
    <xf numFmtId="0" fontId="10" fillId="0" borderId="0" xfId="0" applyFont="1" applyAlignment="1" applyProtection="1">
      <alignment horizontal="center"/>
      <protection hidden="1"/>
    </xf>
    <xf numFmtId="0" fontId="10" fillId="0" borderId="0" xfId="0" applyFont="1" applyProtection="1">
      <protection hidden="1"/>
    </xf>
    <xf numFmtId="0" fontId="1" fillId="2" borderId="1" xfId="0" applyFont="1" applyFill="1" applyBorder="1" applyAlignment="1" applyProtection="1">
      <alignment horizontal="center"/>
      <protection hidden="1"/>
    </xf>
    <xf numFmtId="0" fontId="1" fillId="0" borderId="0" xfId="0" applyFont="1" applyProtection="1">
      <protection hidden="1"/>
    </xf>
    <xf numFmtId="0" fontId="1" fillId="2" borderId="2" xfId="0" applyFont="1" applyFill="1" applyBorder="1" applyAlignment="1" applyProtection="1">
      <alignment horizontal="center"/>
      <protection hidden="1"/>
    </xf>
    <xf numFmtId="0" fontId="7" fillId="2" borderId="3"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1" fontId="0" fillId="0" borderId="6" xfId="0" applyNumberFormat="1" applyBorder="1" applyProtection="1">
      <protection hidden="1"/>
    </xf>
    <xf numFmtId="1" fontId="0" fillId="0" borderId="7" xfId="0" applyNumberFormat="1" applyBorder="1" applyProtection="1">
      <protection hidden="1"/>
    </xf>
    <xf numFmtId="1" fontId="0" fillId="0" borderId="4" xfId="0" applyNumberFormat="1" applyBorder="1" applyProtection="1">
      <protection hidden="1"/>
    </xf>
    <xf numFmtId="1" fontId="0" fillId="0" borderId="8" xfId="0" applyNumberFormat="1" applyBorder="1" applyProtection="1">
      <protection hidden="1"/>
    </xf>
    <xf numFmtId="1" fontId="0" fillId="0" borderId="9" xfId="0" applyNumberFormat="1" applyBorder="1" applyProtection="1">
      <protection hidden="1"/>
    </xf>
    <xf numFmtId="1" fontId="0" fillId="0" borderId="10" xfId="0" applyNumberFormat="1" applyBorder="1" applyProtection="1">
      <protection hidden="1"/>
    </xf>
    <xf numFmtId="0" fontId="11" fillId="0" borderId="0" xfId="0" applyFont="1" applyAlignment="1" applyProtection="1">
      <alignment horizontal="left" vertical="top"/>
      <protection hidden="1"/>
    </xf>
    <xf numFmtId="0" fontId="2" fillId="3" borderId="11" xfId="0" applyFont="1" applyFill="1" applyBorder="1" applyProtection="1">
      <protection locked="0" hidden="1"/>
    </xf>
    <xf numFmtId="0" fontId="2" fillId="0" borderId="0" xfId="0" applyFont="1" applyAlignment="1" applyProtection="1">
      <alignment horizontal="left"/>
      <protection hidden="1"/>
    </xf>
    <xf numFmtId="176" fontId="1" fillId="0" borderId="0" xfId="0" applyNumberFormat="1" applyFont="1" applyProtection="1">
      <protection hidden="1"/>
    </xf>
    <xf numFmtId="0" fontId="0" fillId="0" borderId="0" xfId="0" applyFill="1" applyBorder="1" applyProtection="1">
      <protection hidden="1"/>
    </xf>
    <xf numFmtId="0" fontId="2" fillId="0" borderId="0"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2" fillId="2" borderId="15" xfId="0" applyFont="1" applyFill="1" applyBorder="1" applyAlignment="1" applyProtection="1">
      <alignment horizontal="center"/>
      <protection hidden="1"/>
    </xf>
    <xf numFmtId="0" fontId="2" fillId="2" borderId="16" xfId="0" applyFont="1" applyFill="1" applyBorder="1" applyAlignment="1" applyProtection="1">
      <alignment horizontal="center"/>
      <protection hidden="1"/>
    </xf>
    <xf numFmtId="0" fontId="2" fillId="2" borderId="17" xfId="0" applyFont="1" applyFill="1" applyBorder="1" applyAlignment="1" applyProtection="1">
      <alignment horizontal="center"/>
      <protection hidden="1"/>
    </xf>
    <xf numFmtId="0" fontId="2" fillId="0" borderId="0" xfId="0" applyFont="1" applyAlignment="1" applyProtection="1">
      <protection hidden="1"/>
    </xf>
    <xf numFmtId="0" fontId="0" fillId="0" borderId="0" xfId="0" applyAlignment="1" applyProtection="1">
      <protection hidden="1"/>
    </xf>
    <xf numFmtId="0" fontId="4" fillId="2" borderId="33" xfId="0" applyFont="1" applyFill="1" applyBorder="1" applyAlignment="1" applyProtection="1">
      <alignment horizontal="center" vertical="center" textRotation="90" wrapText="1"/>
      <protection hidden="1"/>
    </xf>
    <xf numFmtId="0" fontId="4" fillId="2" borderId="19" xfId="0" applyFont="1" applyFill="1" applyBorder="1" applyAlignment="1" applyProtection="1">
      <alignment horizontal="center" vertical="center" textRotation="90" wrapText="1"/>
      <protection hidden="1"/>
    </xf>
    <xf numFmtId="0" fontId="4" fillId="2" borderId="20" xfId="0" applyFont="1" applyFill="1" applyBorder="1" applyAlignment="1" applyProtection="1">
      <alignment horizontal="center" vertical="center" textRotation="90" wrapText="1"/>
      <protection hidden="1"/>
    </xf>
    <xf numFmtId="0" fontId="4" fillId="2" borderId="34" xfId="0" applyFont="1" applyFill="1" applyBorder="1" applyAlignment="1" applyProtection="1">
      <alignment horizontal="center" vertical="center" textRotation="90" wrapText="1"/>
      <protection hidden="1"/>
    </xf>
    <xf numFmtId="0" fontId="4" fillId="2" borderId="22" xfId="0" applyFont="1" applyFill="1" applyBorder="1" applyAlignment="1" applyProtection="1">
      <alignment horizontal="center" vertical="center" textRotation="90" wrapText="1"/>
      <protection hidden="1"/>
    </xf>
    <xf numFmtId="0" fontId="4" fillId="2" borderId="23" xfId="0" applyFont="1" applyFill="1" applyBorder="1" applyAlignment="1" applyProtection="1">
      <alignment horizontal="center" vertical="center" textRotation="90" wrapText="1"/>
      <protection hidden="1"/>
    </xf>
    <xf numFmtId="0" fontId="11" fillId="0" borderId="0" xfId="0" applyFont="1" applyAlignment="1" applyProtection="1">
      <alignment horizontal="left" vertical="top" wrapText="1"/>
      <protection hidden="1"/>
    </xf>
    <xf numFmtId="0" fontId="4" fillId="2" borderId="18" xfId="0" applyFont="1" applyFill="1" applyBorder="1" applyAlignment="1" applyProtection="1">
      <alignment horizontal="center" vertical="center" textRotation="90" wrapText="1"/>
      <protection hidden="1"/>
    </xf>
    <xf numFmtId="0" fontId="4" fillId="2" borderId="21" xfId="0" applyFont="1" applyFill="1" applyBorder="1" applyAlignment="1" applyProtection="1">
      <alignment horizontal="center" vertical="center" textRotation="90" wrapText="1"/>
      <protection hidden="1"/>
    </xf>
    <xf numFmtId="0" fontId="2" fillId="0" borderId="0" xfId="0" applyFont="1" applyAlignment="1" applyProtection="1">
      <alignment horizontal="left"/>
      <protection hidden="1"/>
    </xf>
    <xf numFmtId="0" fontId="1" fillId="2" borderId="29" xfId="0" applyFont="1" applyFill="1" applyBorder="1" applyAlignment="1" applyProtection="1">
      <alignment horizontal="center"/>
      <protection hidden="1"/>
    </xf>
    <xf numFmtId="0" fontId="1" fillId="2" borderId="30" xfId="0" applyFont="1" applyFill="1" applyBorder="1" applyAlignment="1" applyProtection="1">
      <alignment horizontal="center"/>
      <protection hidden="1"/>
    </xf>
    <xf numFmtId="0" fontId="1" fillId="2" borderId="31" xfId="0" applyFont="1" applyFill="1" applyBorder="1" applyAlignment="1" applyProtection="1">
      <alignment horizontal="center"/>
      <protection hidden="1"/>
    </xf>
    <xf numFmtId="0" fontId="1" fillId="2" borderId="18" xfId="0" applyFont="1" applyFill="1" applyBorder="1" applyAlignment="1" applyProtection="1">
      <alignment horizontal="center"/>
      <protection hidden="1"/>
    </xf>
    <xf numFmtId="0" fontId="1" fillId="2" borderId="32" xfId="0" applyFont="1" applyFill="1" applyBorder="1" applyAlignment="1" applyProtection="1">
      <alignment horizontal="center"/>
      <protection hidden="1"/>
    </xf>
    <xf numFmtId="0" fontId="1" fillId="2" borderId="21" xfId="0" applyFont="1" applyFill="1" applyBorder="1" applyAlignment="1" applyProtection="1">
      <alignment horizontal="center"/>
      <protection hidden="1"/>
    </xf>
    <xf numFmtId="0" fontId="1" fillId="2" borderId="24" xfId="0" applyFont="1" applyFill="1" applyBorder="1" applyAlignment="1" applyProtection="1">
      <alignment horizontal="center"/>
      <protection hidden="1"/>
    </xf>
    <xf numFmtId="0" fontId="1" fillId="2" borderId="25" xfId="0" applyFont="1" applyFill="1" applyBorder="1" applyAlignment="1" applyProtection="1">
      <alignment horizontal="center"/>
      <protection hidden="1"/>
    </xf>
    <xf numFmtId="0" fontId="1" fillId="2" borderId="26" xfId="0" applyFont="1" applyFill="1" applyBorder="1" applyAlignment="1" applyProtection="1">
      <alignment horizontal="center"/>
      <protection hidden="1"/>
    </xf>
    <xf numFmtId="0" fontId="1" fillId="2" borderId="27" xfId="0" applyFont="1" applyFill="1" applyBorder="1" applyAlignment="1" applyProtection="1">
      <alignment horizontal="center"/>
      <protection hidden="1"/>
    </xf>
    <xf numFmtId="0" fontId="1" fillId="2" borderId="12" xfId="0" applyFont="1" applyFill="1" applyBorder="1" applyAlignment="1" applyProtection="1">
      <alignment horizontal="center"/>
      <protection hidden="1"/>
    </xf>
    <xf numFmtId="0" fontId="1" fillId="2" borderId="28" xfId="0" applyFont="1" applyFill="1" applyBorder="1" applyAlignment="1" applyProtection="1">
      <alignment horizontal="center"/>
      <protection hidden="1"/>
    </xf>
  </cellXfs>
  <cellStyles count="1">
    <cellStyle name="Standard" xfId="0" builtinId="0"/>
  </cellStyles>
  <dxfs count="18">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114300</xdr:rowOff>
    </xdr:from>
    <xdr:to>
      <xdr:col>1</xdr:col>
      <xdr:colOff>428625</xdr:colOff>
      <xdr:row>1</xdr:row>
      <xdr:rowOff>561975</xdr:rowOff>
    </xdr:to>
    <xdr:pic>
      <xdr:nvPicPr>
        <xdr:cNvPr id="1034" name="Picture 10" descr="L:\FSC\Logos\Produktlogos\rolljet\rolljet_1c_g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76225"/>
          <a:ext cx="1104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0</xdr:row>
      <xdr:rowOff>28575</xdr:rowOff>
    </xdr:from>
    <xdr:to>
      <xdr:col>11</xdr:col>
      <xdr:colOff>0</xdr:colOff>
      <xdr:row>1</xdr:row>
      <xdr:rowOff>476250</xdr:rowOff>
    </xdr:to>
    <xdr:pic>
      <xdr:nvPicPr>
        <xdr:cNvPr id="1035" name="Picture 11" descr="L:\FSC\Logos\Purmo logotypes\Wärmesäulen_2007\Purmo_logo_PMS_nur_Wärmesäul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2425"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190500</xdr:colOff>
      <xdr:row>0</xdr:row>
      <xdr:rowOff>28575</xdr:rowOff>
    </xdr:from>
    <xdr:to>
      <xdr:col>11</xdr:col>
      <xdr:colOff>0</xdr:colOff>
      <xdr:row>1</xdr:row>
      <xdr:rowOff>476250</xdr:rowOff>
    </xdr:to>
    <xdr:pic>
      <xdr:nvPicPr>
        <xdr:cNvPr id="3" name="Picture 11" descr="L:\FSC\Logos\Purmo logotypes\Wärmesäulen_2007\Purmo_logo_PMS_nur_Wärmesäul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133350</xdr:rowOff>
    </xdr:from>
    <xdr:to>
      <xdr:col>2</xdr:col>
      <xdr:colOff>76200</xdr:colOff>
      <xdr:row>1</xdr:row>
      <xdr:rowOff>599197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295275"/>
          <a:ext cx="1400175" cy="4658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190500</xdr:colOff>
      <xdr:row>0</xdr:row>
      <xdr:rowOff>28575</xdr:rowOff>
    </xdr:from>
    <xdr:to>
      <xdr:col>11</xdr:col>
      <xdr:colOff>0</xdr:colOff>
      <xdr:row>1</xdr:row>
      <xdr:rowOff>476250</xdr:rowOff>
    </xdr:to>
    <xdr:pic>
      <xdr:nvPicPr>
        <xdr:cNvPr id="8194" name="Picture 2" descr="L:\FSC\Logos\Purmo logotypes\Wärmesäulen_2007\Purmo_logo_PMS_nur_Wärmesäul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1</xdr:row>
      <xdr:rowOff>104775</xdr:rowOff>
    </xdr:from>
    <xdr:to>
      <xdr:col>4</xdr:col>
      <xdr:colOff>190500</xdr:colOff>
      <xdr:row>1</xdr:row>
      <xdr:rowOff>638175</xdr:rowOff>
    </xdr:to>
    <xdr:grpSp>
      <xdr:nvGrpSpPr>
        <xdr:cNvPr id="8195" name="Group 3"/>
        <xdr:cNvGrpSpPr>
          <a:grpSpLocks/>
        </xdr:cNvGrpSpPr>
      </xdr:nvGrpSpPr>
      <xdr:grpSpPr bwMode="auto">
        <a:xfrm>
          <a:off x="76200" y="266700"/>
          <a:ext cx="2295525" cy="533400"/>
          <a:chOff x="8" y="28"/>
          <a:chExt cx="241" cy="56"/>
        </a:xfrm>
      </xdr:grpSpPr>
      <xdr:pic>
        <xdr:nvPicPr>
          <xdr:cNvPr id="8196" name="Picture 4" descr="L:\FSC\Logos\Produktlogos\noppjet\noppjetuni_1c_gef.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 y="34"/>
            <a:ext cx="231" cy="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97" name="Rectangle 5"/>
          <xdr:cNvSpPr>
            <a:spLocks noChangeArrowheads="1"/>
          </xdr:cNvSpPr>
        </xdr:nvSpPr>
        <xdr:spPr bwMode="auto">
          <a:xfrm>
            <a:off x="176" y="28"/>
            <a:ext cx="73" cy="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161925</xdr:colOff>
      <xdr:row>0</xdr:row>
      <xdr:rowOff>28575</xdr:rowOff>
    </xdr:from>
    <xdr:to>
      <xdr:col>10</xdr:col>
      <xdr:colOff>285750</xdr:colOff>
      <xdr:row>1</xdr:row>
      <xdr:rowOff>476250</xdr:rowOff>
    </xdr:to>
    <xdr:pic>
      <xdr:nvPicPr>
        <xdr:cNvPr id="9218" name="Picture 2" descr="L:\FSC\Logos\Purmo logotypes\Wärmesäulen_2007\Purmo_logo_PMS_nur_Wärmesäul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0"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0</xdr:row>
      <xdr:rowOff>152400</xdr:rowOff>
    </xdr:from>
    <xdr:to>
      <xdr:col>3</xdr:col>
      <xdr:colOff>200025</xdr:colOff>
      <xdr:row>1</xdr:row>
      <xdr:rowOff>619125</xdr:rowOff>
    </xdr:to>
    <xdr:grpSp>
      <xdr:nvGrpSpPr>
        <xdr:cNvPr id="9219" name="Group 3"/>
        <xdr:cNvGrpSpPr>
          <a:grpSpLocks/>
        </xdr:cNvGrpSpPr>
      </xdr:nvGrpSpPr>
      <xdr:grpSpPr bwMode="auto">
        <a:xfrm>
          <a:off x="66675" y="152400"/>
          <a:ext cx="1933575" cy="628650"/>
          <a:chOff x="4" y="16"/>
          <a:chExt cx="203" cy="66"/>
        </a:xfrm>
      </xdr:grpSpPr>
      <xdr:pic>
        <xdr:nvPicPr>
          <xdr:cNvPr id="9220" name="Picture 4" descr="L:\FSC\Logos\Produktlogos\clickjet S\clickjet_S_1c_gef.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 y="27"/>
            <a:ext cx="199" cy="5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221" name="Rectangle 5"/>
          <xdr:cNvSpPr>
            <a:spLocks noChangeArrowheads="1"/>
          </xdr:cNvSpPr>
        </xdr:nvSpPr>
        <xdr:spPr bwMode="auto">
          <a:xfrm>
            <a:off x="173" y="16"/>
            <a:ext cx="34" cy="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xdr:colOff>
      <xdr:row>0</xdr:row>
      <xdr:rowOff>28575</xdr:rowOff>
    </xdr:from>
    <xdr:to>
      <xdr:col>10</xdr:col>
      <xdr:colOff>285750</xdr:colOff>
      <xdr:row>1</xdr:row>
      <xdr:rowOff>476250</xdr:rowOff>
    </xdr:to>
    <xdr:pic>
      <xdr:nvPicPr>
        <xdr:cNvPr id="11265" name="Picture 1" descr="L:\FSC\Logos\Purmo logotypes\Wärmesäulen_2007\Purmo_logo_PMS_nur_Wärmesäul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7175"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1</xdr:row>
      <xdr:rowOff>95250</xdr:rowOff>
    </xdr:from>
    <xdr:to>
      <xdr:col>3</xdr:col>
      <xdr:colOff>57150</xdr:colOff>
      <xdr:row>1</xdr:row>
      <xdr:rowOff>619125</xdr:rowOff>
    </xdr:to>
    <xdr:pic>
      <xdr:nvPicPr>
        <xdr:cNvPr id="11270" name="Picture 6" descr="L:\FSC\Logos\Produktlogos\clickjet S\clickjet_S_1c_gef.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57175"/>
          <a:ext cx="1924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190500</xdr:colOff>
      <xdr:row>0</xdr:row>
      <xdr:rowOff>28575</xdr:rowOff>
    </xdr:from>
    <xdr:to>
      <xdr:col>10</xdr:col>
      <xdr:colOff>0</xdr:colOff>
      <xdr:row>1</xdr:row>
      <xdr:rowOff>476250</xdr:rowOff>
    </xdr:to>
    <xdr:pic>
      <xdr:nvPicPr>
        <xdr:cNvPr id="10242" name="Picture 2" descr="L:\FSC\Logos\Purmo logotypes\Wärmesäulen_2007\Purmo_logo_PMS_nur_Wärmesäul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725" y="28575"/>
          <a:ext cx="438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0</xdr:row>
      <xdr:rowOff>123825</xdr:rowOff>
    </xdr:from>
    <xdr:to>
      <xdr:col>2</xdr:col>
      <xdr:colOff>447675</xdr:colOff>
      <xdr:row>1</xdr:row>
      <xdr:rowOff>676275</xdr:rowOff>
    </xdr:to>
    <xdr:pic>
      <xdr:nvPicPr>
        <xdr:cNvPr id="10243" name="Picture 3" descr="L:\FSC\Logos\Produktlogos\railjet\railjet_0209.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17240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5"/>
  <sheetViews>
    <sheetView showGridLines="0" tabSelected="1" workbookViewId="0">
      <selection activeCell="AH38" sqref="AH38"/>
    </sheetView>
  </sheetViews>
  <sheetFormatPr baseColWidth="10" defaultRowHeight="12.75" x14ac:dyDescent="0.2"/>
  <cols>
    <col min="1" max="1" width="10.7109375" style="1" customWidth="1"/>
    <col min="2" max="2" width="10.5703125" style="1" customWidth="1"/>
    <col min="3" max="6" width="5.7109375" style="1" customWidth="1"/>
    <col min="7" max="8" width="4.85546875" style="1" customWidth="1"/>
    <col min="9" max="9" width="5.7109375" style="1" customWidth="1"/>
    <col min="10" max="11" width="4.7109375" style="1" customWidth="1"/>
    <col min="12" max="12" width="0" style="1" hidden="1" customWidth="1"/>
    <col min="13" max="16" width="4.5703125" style="1" hidden="1" customWidth="1"/>
    <col min="17" max="29" width="3" style="1" hidden="1" customWidth="1"/>
    <col min="30" max="16384" width="11.42578125" style="1"/>
  </cols>
  <sheetData>
    <row r="2" spans="1:29" ht="54" customHeight="1" x14ac:dyDescent="0.2"/>
    <row r="3" spans="1:29" ht="3" customHeight="1" x14ac:dyDescent="0.2"/>
    <row r="4" spans="1:29" ht="15.75" x14ac:dyDescent="0.25">
      <c r="A4" s="2" t="s">
        <v>32</v>
      </c>
      <c r="R4" s="26">
        <v>35</v>
      </c>
      <c r="S4" s="27">
        <v>40</v>
      </c>
      <c r="T4" s="27">
        <v>45</v>
      </c>
      <c r="U4" s="27">
        <v>50</v>
      </c>
      <c r="V4" s="27">
        <v>55</v>
      </c>
      <c r="W4" s="27">
        <v>60</v>
      </c>
      <c r="X4" s="27">
        <v>65</v>
      </c>
      <c r="Y4" s="27">
        <v>70</v>
      </c>
      <c r="Z4" s="27">
        <v>75</v>
      </c>
      <c r="AA4" s="27">
        <v>80</v>
      </c>
      <c r="AB4" s="27">
        <v>85</v>
      </c>
      <c r="AC4" s="28">
        <v>90</v>
      </c>
    </row>
    <row r="5" spans="1:29" ht="15.75" x14ac:dyDescent="0.25">
      <c r="A5" s="2" t="s">
        <v>18</v>
      </c>
      <c r="Q5" s="25">
        <v>22</v>
      </c>
      <c r="R5" s="24">
        <v>9</v>
      </c>
      <c r="S5" s="24">
        <v>9</v>
      </c>
      <c r="T5" s="24">
        <v>10</v>
      </c>
      <c r="U5" s="24">
        <v>11</v>
      </c>
      <c r="V5" s="24">
        <v>12</v>
      </c>
      <c r="W5" s="24">
        <v>13</v>
      </c>
      <c r="X5" s="24">
        <v>14</v>
      </c>
      <c r="Y5" s="24">
        <v>15</v>
      </c>
      <c r="Z5" s="24">
        <v>17</v>
      </c>
      <c r="AA5" s="24">
        <v>18</v>
      </c>
      <c r="AB5" s="24">
        <v>19</v>
      </c>
      <c r="AC5" s="24">
        <v>20</v>
      </c>
    </row>
    <row r="6" spans="1:29" ht="15" customHeight="1" x14ac:dyDescent="0.25">
      <c r="A6" s="2"/>
      <c r="E6" s="3" t="s">
        <v>22</v>
      </c>
      <c r="Q6" s="25">
        <v>24</v>
      </c>
      <c r="R6" s="24">
        <v>9</v>
      </c>
      <c r="S6" s="24">
        <v>10</v>
      </c>
      <c r="T6" s="24">
        <v>11</v>
      </c>
      <c r="U6" s="24">
        <v>12</v>
      </c>
      <c r="V6" s="24">
        <v>13</v>
      </c>
      <c r="W6" s="24">
        <v>15</v>
      </c>
      <c r="X6" s="24">
        <v>17</v>
      </c>
      <c r="Y6" s="24">
        <v>18</v>
      </c>
      <c r="Z6" s="24">
        <v>19</v>
      </c>
      <c r="AA6" s="24">
        <v>20</v>
      </c>
      <c r="AB6" s="24">
        <v>21</v>
      </c>
      <c r="AC6" s="24">
        <v>22</v>
      </c>
    </row>
    <row r="7" spans="1:29" ht="15.75" x14ac:dyDescent="0.35">
      <c r="A7" s="43" t="s">
        <v>7</v>
      </c>
      <c r="B7" s="43"/>
      <c r="C7" s="43"/>
      <c r="D7" s="43"/>
      <c r="E7" s="21">
        <v>16</v>
      </c>
      <c r="F7" s="4" t="s">
        <v>1</v>
      </c>
      <c r="G7" s="5" t="str">
        <f>IF(E7&gt;=60,"Vorlauftemperatur zu hoch!!!"," ")</f>
        <v xml:space="preserve"> </v>
      </c>
      <c r="Q7" s="25">
        <v>26</v>
      </c>
      <c r="R7" s="24">
        <v>9</v>
      </c>
      <c r="S7" s="24">
        <v>10</v>
      </c>
      <c r="T7" s="24">
        <v>12</v>
      </c>
      <c r="U7" s="24">
        <v>14</v>
      </c>
      <c r="V7" s="24">
        <v>16</v>
      </c>
      <c r="W7" s="24">
        <v>18</v>
      </c>
      <c r="X7" s="24">
        <v>19</v>
      </c>
      <c r="Y7" s="24">
        <v>20</v>
      </c>
      <c r="Z7" s="24">
        <v>21</v>
      </c>
      <c r="AA7" s="24">
        <v>22</v>
      </c>
      <c r="AB7" s="24">
        <v>23</v>
      </c>
      <c r="AC7" s="24">
        <v>24</v>
      </c>
    </row>
    <row r="8" spans="1:29" ht="15.75" x14ac:dyDescent="0.35">
      <c r="A8" s="43" t="s">
        <v>8</v>
      </c>
      <c r="B8" s="43"/>
      <c r="C8" s="43"/>
      <c r="D8" s="43"/>
      <c r="E8" s="21">
        <v>19</v>
      </c>
      <c r="F8" s="4" t="s">
        <v>1</v>
      </c>
      <c r="G8" s="5" t="str">
        <f>IF(E8&lt;=E7,"Rücklauftemperatur zu niedrig!!!"," ")</f>
        <v xml:space="preserve"> </v>
      </c>
      <c r="H8" s="6"/>
      <c r="I8" s="6"/>
      <c r="J8" s="6"/>
      <c r="K8" s="6"/>
      <c r="L8" s="6"/>
      <c r="Q8" s="25">
        <v>28</v>
      </c>
      <c r="R8" s="24">
        <v>10</v>
      </c>
      <c r="S8" s="24">
        <v>12</v>
      </c>
      <c r="T8" s="24">
        <v>14</v>
      </c>
      <c r="U8" s="24">
        <v>16</v>
      </c>
      <c r="V8" s="24">
        <v>18</v>
      </c>
      <c r="W8" s="24">
        <v>20</v>
      </c>
      <c r="X8" s="24">
        <v>21</v>
      </c>
      <c r="Y8" s="24">
        <v>22</v>
      </c>
      <c r="Z8" s="24">
        <v>23</v>
      </c>
      <c r="AA8" s="24">
        <v>24</v>
      </c>
      <c r="AB8" s="24">
        <v>25</v>
      </c>
      <c r="AC8" s="24">
        <v>25</v>
      </c>
    </row>
    <row r="9" spans="1:29" x14ac:dyDescent="0.2">
      <c r="A9" s="4" t="s">
        <v>31</v>
      </c>
      <c r="E9" s="21">
        <v>75</v>
      </c>
      <c r="F9" s="4" t="s">
        <v>28</v>
      </c>
      <c r="G9" s="7" t="str">
        <f>IF((E8-E7)&lt;=2,"Bitte eine Spreizung &gt; 2 K wählen!!"," ")</f>
        <v xml:space="preserve"> </v>
      </c>
      <c r="Q9" s="25">
        <v>30</v>
      </c>
      <c r="R9" s="24">
        <v>12</v>
      </c>
      <c r="S9" s="24">
        <v>14</v>
      </c>
      <c r="T9" s="24">
        <v>17</v>
      </c>
      <c r="U9" s="24">
        <v>19</v>
      </c>
      <c r="V9" s="24">
        <v>20</v>
      </c>
      <c r="W9" s="24">
        <v>21</v>
      </c>
      <c r="X9" s="24">
        <v>23</v>
      </c>
      <c r="Y9" s="24">
        <v>24</v>
      </c>
      <c r="Z9" s="24">
        <v>25</v>
      </c>
      <c r="AA9" s="24">
        <v>25</v>
      </c>
      <c r="AB9" s="24">
        <v>25</v>
      </c>
      <c r="AC9" s="24">
        <v>25</v>
      </c>
    </row>
    <row r="10" spans="1:29" hidden="1" x14ac:dyDescent="0.2">
      <c r="B10" s="1" t="s">
        <v>14</v>
      </c>
      <c r="C10" s="1">
        <v>3.5950000000000002</v>
      </c>
      <c r="D10" s="1">
        <v>4.0170000000000003</v>
      </c>
      <c r="E10" s="1">
        <v>4.4889999999999999</v>
      </c>
      <c r="F10" s="1">
        <v>5.0309999999999997</v>
      </c>
      <c r="Q10" s="9"/>
      <c r="R10" s="9"/>
      <c r="S10" s="9"/>
      <c r="T10" s="9"/>
      <c r="U10" s="9"/>
      <c r="V10" s="9"/>
      <c r="W10" s="9"/>
      <c r="X10" s="9"/>
      <c r="Y10" s="9"/>
      <c r="Z10" s="9"/>
      <c r="AA10" s="9"/>
      <c r="AB10" s="9"/>
      <c r="AC10" s="9"/>
    </row>
    <row r="11" spans="1:29" hidden="1" x14ac:dyDescent="0.2">
      <c r="B11" s="1" t="s">
        <v>15</v>
      </c>
      <c r="C11" s="1">
        <v>2.9649999999999999</v>
      </c>
      <c r="D11" s="1">
        <v>3.0264000000000002</v>
      </c>
      <c r="E11" s="1">
        <v>3.5920000000000001</v>
      </c>
      <c r="F11" s="1">
        <v>3.96</v>
      </c>
      <c r="Q11" s="9"/>
      <c r="R11" s="9"/>
      <c r="S11" s="9"/>
      <c r="T11" s="9"/>
      <c r="U11" s="9"/>
      <c r="V11" s="9"/>
      <c r="W11" s="9"/>
      <c r="X11" s="9"/>
      <c r="Y11" s="9"/>
      <c r="Z11" s="9"/>
      <c r="AA11" s="9"/>
      <c r="AB11" s="9"/>
      <c r="AC11" s="9"/>
    </row>
    <row r="12" spans="1:29" hidden="1" x14ac:dyDescent="0.2">
      <c r="B12" s="1" t="s">
        <v>16</v>
      </c>
      <c r="C12" s="1">
        <v>2.5219999999999998</v>
      </c>
      <c r="D12" s="1">
        <v>2.7490000000000001</v>
      </c>
      <c r="E12" s="1">
        <v>3.266</v>
      </c>
      <c r="F12" s="1">
        <v>3.9929999999999999</v>
      </c>
    </row>
    <row r="13" spans="1:29" hidden="1" x14ac:dyDescent="0.2">
      <c r="B13" s="1" t="s">
        <v>17</v>
      </c>
      <c r="C13" s="1">
        <v>2.1949999999999998</v>
      </c>
      <c r="D13" s="1">
        <v>2.3740000000000001</v>
      </c>
      <c r="E13" s="1">
        <v>2.5659999999999998</v>
      </c>
      <c r="F13" s="1">
        <v>2.778</v>
      </c>
    </row>
    <row r="14" spans="1:29" ht="0.75" customHeight="1" x14ac:dyDescent="0.2"/>
    <row r="15" spans="1:29" ht="12" customHeight="1" x14ac:dyDescent="0.2"/>
    <row r="16" spans="1:29" s="9" customFormat="1" ht="14.25" x14ac:dyDescent="0.2">
      <c r="B16" s="8" t="s">
        <v>2</v>
      </c>
      <c r="C16" s="44" t="s">
        <v>27</v>
      </c>
      <c r="D16" s="45"/>
      <c r="E16" s="45"/>
      <c r="F16" s="46"/>
      <c r="G16" s="50" t="s">
        <v>5</v>
      </c>
      <c r="H16" s="51"/>
      <c r="Q16" s="1"/>
      <c r="X16" s="1"/>
      <c r="Y16" s="1"/>
      <c r="Z16" s="1"/>
      <c r="AA16" s="1"/>
      <c r="AB16" s="1"/>
      <c r="AC16" s="1"/>
    </row>
    <row r="17" spans="2:29" s="9" customFormat="1" x14ac:dyDescent="0.2">
      <c r="B17" s="10" t="s">
        <v>0</v>
      </c>
      <c r="C17" s="47" t="s">
        <v>26</v>
      </c>
      <c r="D17" s="48"/>
      <c r="E17" s="48"/>
      <c r="F17" s="49"/>
      <c r="G17" s="52" t="s">
        <v>6</v>
      </c>
      <c r="H17" s="53"/>
      <c r="Q17" s="1"/>
      <c r="X17" s="1"/>
      <c r="Y17" s="1"/>
      <c r="Z17" s="1"/>
      <c r="AA17" s="1"/>
      <c r="AB17" s="1"/>
      <c r="AC17" s="1"/>
    </row>
    <row r="18" spans="2:29" s="9" customFormat="1" ht="16.5" x14ac:dyDescent="0.35">
      <c r="B18" s="11" t="s">
        <v>9</v>
      </c>
      <c r="C18" s="12">
        <v>200</v>
      </c>
      <c r="D18" s="12">
        <v>150</v>
      </c>
      <c r="E18" s="12">
        <v>100</v>
      </c>
      <c r="F18" s="13">
        <v>50</v>
      </c>
      <c r="G18" s="54" t="s">
        <v>10</v>
      </c>
      <c r="H18" s="55"/>
      <c r="M18" s="9" t="s">
        <v>29</v>
      </c>
      <c r="Q18" s="25"/>
      <c r="R18" s="9" t="s">
        <v>30</v>
      </c>
      <c r="X18" s="24"/>
      <c r="Y18" s="24"/>
      <c r="Z18" s="24"/>
      <c r="AA18" s="24"/>
      <c r="AB18" s="24"/>
      <c r="AC18" s="24"/>
    </row>
    <row r="19" spans="2:29" x14ac:dyDescent="0.2">
      <c r="B19" s="29">
        <v>22</v>
      </c>
      <c r="C19" s="14">
        <f t="shared" ref="C19:F23" si="0">C$10*(($E$8-$E$7)/(LN(($B19-$E$7)/($B19-$E$8))))</f>
        <v>15.559466015987473</v>
      </c>
      <c r="D19" s="14">
        <f t="shared" si="0"/>
        <v>17.3859179377529</v>
      </c>
      <c r="E19" s="14">
        <f t="shared" si="0"/>
        <v>19.42877411565167</v>
      </c>
      <c r="F19" s="15">
        <f t="shared" si="0"/>
        <v>21.774596252137126</v>
      </c>
      <c r="G19" s="41" t="s">
        <v>3</v>
      </c>
      <c r="H19" s="42" t="s">
        <v>4</v>
      </c>
      <c r="M19" s="23">
        <f t="shared" ref="M19:M38" si="1">$B19-(C19/6.5)</f>
        <v>19.606235997540388</v>
      </c>
      <c r="N19" s="23">
        <f t="shared" ref="N19:N38" si="2">$B19-(D19/6.5)</f>
        <v>19.325243394191862</v>
      </c>
      <c r="O19" s="23">
        <f t="shared" ref="O19:O38" si="3">$B19-(E19/6.5)</f>
        <v>19.010957828361281</v>
      </c>
      <c r="P19" s="23">
        <f t="shared" ref="P19:P38" si="4">$B19-(F19/6.5)</f>
        <v>18.650062115055828</v>
      </c>
      <c r="Q19" s="25"/>
      <c r="R19" s="1">
        <f t="shared" ref="R19:W28" si="5">INDEX(Taupunkt,MATCH($B19,Temp,0),MATCH($E$9,Feuchte,0))</f>
        <v>17</v>
      </c>
      <c r="S19" s="1">
        <f t="shared" si="5"/>
        <v>17</v>
      </c>
      <c r="T19" s="1">
        <f t="shared" si="5"/>
        <v>17</v>
      </c>
      <c r="U19" s="1">
        <f t="shared" si="5"/>
        <v>17</v>
      </c>
      <c r="V19" s="1">
        <f t="shared" si="5"/>
        <v>17</v>
      </c>
      <c r="W19" s="1">
        <f t="shared" si="5"/>
        <v>17</v>
      </c>
      <c r="X19" s="24"/>
      <c r="Y19" s="24"/>
      <c r="Z19" s="24"/>
      <c r="AA19" s="24"/>
      <c r="AB19" s="24"/>
      <c r="AC19" s="24"/>
    </row>
    <row r="20" spans="2:29" x14ac:dyDescent="0.2">
      <c r="B20" s="30">
        <v>24</v>
      </c>
      <c r="C20" s="16">
        <f t="shared" si="0"/>
        <v>22.946631321353468</v>
      </c>
      <c r="D20" s="16">
        <f t="shared" si="0"/>
        <v>25.640227543220277</v>
      </c>
      <c r="E20" s="16">
        <f t="shared" si="0"/>
        <v>28.652970236872243</v>
      </c>
      <c r="F20" s="17">
        <f t="shared" si="0"/>
        <v>32.112517991023445</v>
      </c>
      <c r="G20" s="35"/>
      <c r="H20" s="38"/>
      <c r="M20" s="23">
        <f t="shared" si="1"/>
        <v>20.469749027484081</v>
      </c>
      <c r="N20" s="23">
        <f t="shared" si="2"/>
        <v>20.055349608735341</v>
      </c>
      <c r="O20" s="23">
        <f t="shared" si="3"/>
        <v>19.591850732788885</v>
      </c>
      <c r="P20" s="23">
        <f t="shared" si="4"/>
        <v>19.059612616765623</v>
      </c>
      <c r="Q20" s="25"/>
      <c r="R20" s="1">
        <f t="shared" si="5"/>
        <v>19</v>
      </c>
      <c r="S20" s="1">
        <f t="shared" si="5"/>
        <v>19</v>
      </c>
      <c r="T20" s="1">
        <f t="shared" si="5"/>
        <v>19</v>
      </c>
      <c r="U20" s="1">
        <f t="shared" si="5"/>
        <v>19</v>
      </c>
      <c r="V20" s="1">
        <f t="shared" si="5"/>
        <v>19</v>
      </c>
      <c r="W20" s="1">
        <f t="shared" si="5"/>
        <v>19</v>
      </c>
      <c r="X20" s="24"/>
      <c r="Y20" s="24"/>
      <c r="Z20" s="24"/>
      <c r="AA20" s="24"/>
      <c r="AB20" s="24"/>
      <c r="AC20" s="24"/>
    </row>
    <row r="21" spans="2:29" x14ac:dyDescent="0.2">
      <c r="B21" s="30">
        <v>26</v>
      </c>
      <c r="C21" s="16">
        <f t="shared" si="0"/>
        <v>30.237616023436136</v>
      </c>
      <c r="D21" s="16">
        <f t="shared" si="0"/>
        <v>33.787066360540464</v>
      </c>
      <c r="E21" s="16">
        <f t="shared" si="0"/>
        <v>37.75706768545335</v>
      </c>
      <c r="F21" s="17">
        <f t="shared" si="0"/>
        <v>42.315840393298245</v>
      </c>
      <c r="G21" s="35"/>
      <c r="H21" s="38"/>
      <c r="M21" s="23">
        <f t="shared" si="1"/>
        <v>21.348059073317518</v>
      </c>
      <c r="N21" s="23">
        <f t="shared" si="2"/>
        <v>20.801989790686083</v>
      </c>
      <c r="O21" s="23">
        <f t="shared" si="3"/>
        <v>20.191220356084102</v>
      </c>
      <c r="P21" s="23">
        <f t="shared" si="4"/>
        <v>19.489870708723345</v>
      </c>
      <c r="Q21" s="25"/>
      <c r="R21" s="1">
        <f t="shared" si="5"/>
        <v>21</v>
      </c>
      <c r="S21" s="1">
        <f t="shared" si="5"/>
        <v>21</v>
      </c>
      <c r="T21" s="1">
        <f t="shared" si="5"/>
        <v>21</v>
      </c>
      <c r="U21" s="1">
        <f t="shared" si="5"/>
        <v>21</v>
      </c>
      <c r="V21" s="1">
        <f t="shared" si="5"/>
        <v>21</v>
      </c>
      <c r="W21" s="1">
        <f t="shared" si="5"/>
        <v>21</v>
      </c>
      <c r="X21" s="24"/>
      <c r="Y21" s="24"/>
      <c r="Z21" s="24"/>
      <c r="AA21" s="24"/>
      <c r="AB21" s="24"/>
      <c r="AC21" s="24"/>
    </row>
    <row r="22" spans="2:29" x14ac:dyDescent="0.2">
      <c r="B22" s="30">
        <v>28</v>
      </c>
      <c r="C22" s="16">
        <f t="shared" si="0"/>
        <v>37.48930167279611</v>
      </c>
      <c r="D22" s="16">
        <f t="shared" si="0"/>
        <v>41.889992995722388</v>
      </c>
      <c r="E22" s="16">
        <f t="shared" si="0"/>
        <v>46.81209324316599</v>
      </c>
      <c r="F22" s="17">
        <f t="shared" si="0"/>
        <v>52.464165984933857</v>
      </c>
      <c r="G22" s="35"/>
      <c r="H22" s="38"/>
      <c r="M22" s="23">
        <f t="shared" si="1"/>
        <v>22.232415127262136</v>
      </c>
      <c r="N22" s="23">
        <f t="shared" si="2"/>
        <v>21.555385692965785</v>
      </c>
      <c r="O22" s="23">
        <f t="shared" si="3"/>
        <v>20.798139501051388</v>
      </c>
      <c r="P22" s="23">
        <f t="shared" si="4"/>
        <v>19.928589848471717</v>
      </c>
      <c r="Q22" s="25"/>
      <c r="R22" s="1">
        <f t="shared" si="5"/>
        <v>23</v>
      </c>
      <c r="S22" s="1">
        <f t="shared" si="5"/>
        <v>23</v>
      </c>
      <c r="T22" s="1">
        <f t="shared" si="5"/>
        <v>23</v>
      </c>
      <c r="U22" s="1">
        <f t="shared" si="5"/>
        <v>23</v>
      </c>
      <c r="V22" s="1">
        <f t="shared" si="5"/>
        <v>23</v>
      </c>
      <c r="W22" s="1">
        <f t="shared" si="5"/>
        <v>23</v>
      </c>
      <c r="X22" s="24"/>
      <c r="Y22" s="24"/>
      <c r="Z22" s="24"/>
      <c r="AA22" s="24"/>
      <c r="AB22" s="24"/>
      <c r="AC22" s="24"/>
    </row>
    <row r="23" spans="2:29" x14ac:dyDescent="0.2">
      <c r="B23" s="31">
        <v>30</v>
      </c>
      <c r="C23" s="18">
        <f t="shared" si="0"/>
        <v>44.720965405386906</v>
      </c>
      <c r="D23" s="18">
        <f t="shared" si="0"/>
        <v>49.970547436283503</v>
      </c>
      <c r="E23" s="18">
        <f t="shared" si="0"/>
        <v>55.842117859466427</v>
      </c>
      <c r="F23" s="19">
        <f t="shared" si="0"/>
        <v>62.584472031850204</v>
      </c>
      <c r="G23" s="36"/>
      <c r="H23" s="39"/>
      <c r="M23" s="23">
        <f t="shared" si="1"/>
        <v>23.119851476094322</v>
      </c>
      <c r="N23" s="23">
        <f t="shared" si="2"/>
        <v>22.312223471340999</v>
      </c>
      <c r="O23" s="23">
        <f t="shared" si="3"/>
        <v>21.408904944697472</v>
      </c>
      <c r="P23" s="23">
        <f t="shared" si="4"/>
        <v>20.371619687407659</v>
      </c>
      <c r="Q23" s="25"/>
      <c r="R23" s="1">
        <f t="shared" si="5"/>
        <v>25</v>
      </c>
      <c r="S23" s="1">
        <f t="shared" si="5"/>
        <v>25</v>
      </c>
      <c r="T23" s="1">
        <f t="shared" si="5"/>
        <v>25</v>
      </c>
      <c r="U23" s="1">
        <f t="shared" si="5"/>
        <v>25</v>
      </c>
      <c r="V23" s="1">
        <f t="shared" si="5"/>
        <v>25</v>
      </c>
      <c r="W23" s="1">
        <f t="shared" si="5"/>
        <v>25</v>
      </c>
      <c r="X23" s="24"/>
      <c r="Y23" s="24"/>
      <c r="Z23" s="24"/>
      <c r="AA23" s="24"/>
      <c r="AB23" s="24"/>
      <c r="AC23" s="24"/>
    </row>
    <row r="24" spans="2:29" x14ac:dyDescent="0.2">
      <c r="B24" s="29">
        <v>22</v>
      </c>
      <c r="C24" s="14">
        <f t="shared" ref="C24:F28" si="6">C$11*(($E$8-$E$7)/(LN(($B24-$E$7)/($B24-$E$8))))</f>
        <v>12.83277238870733</v>
      </c>
      <c r="D24" s="14">
        <f t="shared" si="6"/>
        <v>13.098516815239078</v>
      </c>
      <c r="E24" s="14">
        <f t="shared" si="6"/>
        <v>15.546481760619471</v>
      </c>
      <c r="F24" s="15">
        <f t="shared" si="6"/>
        <v>17.139217085760887</v>
      </c>
      <c r="G24" s="41" t="s">
        <v>11</v>
      </c>
      <c r="H24" s="42" t="s">
        <v>19</v>
      </c>
      <c r="M24" s="23">
        <f t="shared" si="1"/>
        <v>20.025727324814255</v>
      </c>
      <c r="N24" s="23">
        <f t="shared" si="2"/>
        <v>19.984843566886298</v>
      </c>
      <c r="O24" s="23">
        <f t="shared" si="3"/>
        <v>19.608233575289312</v>
      </c>
      <c r="P24" s="23">
        <f t="shared" si="4"/>
        <v>19.363197371421403</v>
      </c>
      <c r="Q24" s="25"/>
      <c r="R24" s="1">
        <f t="shared" si="5"/>
        <v>17</v>
      </c>
      <c r="S24" s="1">
        <f t="shared" si="5"/>
        <v>17</v>
      </c>
      <c r="T24" s="1">
        <f t="shared" si="5"/>
        <v>17</v>
      </c>
      <c r="U24" s="1">
        <f t="shared" si="5"/>
        <v>17</v>
      </c>
      <c r="V24" s="1">
        <f t="shared" si="5"/>
        <v>17</v>
      </c>
      <c r="W24" s="1">
        <f t="shared" si="5"/>
        <v>17</v>
      </c>
      <c r="X24" s="24"/>
      <c r="Y24" s="24"/>
      <c r="Z24" s="24"/>
      <c r="AA24" s="24"/>
      <c r="AB24" s="24"/>
      <c r="AC24" s="24"/>
    </row>
    <row r="25" spans="2:29" x14ac:dyDescent="0.2">
      <c r="B25" s="30">
        <v>24</v>
      </c>
      <c r="C25" s="16">
        <f t="shared" si="6"/>
        <v>18.92538577686037</v>
      </c>
      <c r="D25" s="16">
        <f t="shared" si="6"/>
        <v>19.317297644212555</v>
      </c>
      <c r="E25" s="16">
        <f t="shared" si="6"/>
        <v>22.927482533046359</v>
      </c>
      <c r="F25" s="17">
        <f t="shared" si="6"/>
        <v>25.276400565385185</v>
      </c>
      <c r="G25" s="35"/>
      <c r="H25" s="38"/>
      <c r="M25" s="23">
        <f t="shared" si="1"/>
        <v>21.088402188175326</v>
      </c>
      <c r="N25" s="23">
        <f t="shared" si="2"/>
        <v>21.028108054736531</v>
      </c>
      <c r="O25" s="23">
        <f t="shared" si="3"/>
        <v>20.472694994915944</v>
      </c>
      <c r="P25" s="23">
        <f t="shared" si="4"/>
        <v>20.111322989940742</v>
      </c>
      <c r="Q25" s="25"/>
      <c r="R25" s="1">
        <f t="shared" si="5"/>
        <v>19</v>
      </c>
      <c r="S25" s="1">
        <f t="shared" si="5"/>
        <v>19</v>
      </c>
      <c r="T25" s="1">
        <f t="shared" si="5"/>
        <v>19</v>
      </c>
      <c r="U25" s="1">
        <f t="shared" si="5"/>
        <v>19</v>
      </c>
      <c r="V25" s="1">
        <f t="shared" si="5"/>
        <v>19</v>
      </c>
      <c r="W25" s="1">
        <f t="shared" si="5"/>
        <v>19</v>
      </c>
      <c r="X25" s="24"/>
      <c r="Y25" s="24"/>
      <c r="Z25" s="24"/>
      <c r="AA25" s="24"/>
      <c r="AB25" s="24"/>
      <c r="AC25" s="24"/>
    </row>
    <row r="26" spans="2:29" x14ac:dyDescent="0.2">
      <c r="B26" s="30">
        <v>26</v>
      </c>
      <c r="C26" s="16">
        <f t="shared" si="6"/>
        <v>24.93867357704816</v>
      </c>
      <c r="D26" s="16">
        <f t="shared" si="6"/>
        <v>25.455110190077086</v>
      </c>
      <c r="E26" s="16">
        <f t="shared" si="6"/>
        <v>30.21238296416762</v>
      </c>
      <c r="F26" s="17">
        <f t="shared" si="6"/>
        <v>33.307638234438691</v>
      </c>
      <c r="G26" s="35"/>
      <c r="H26" s="38"/>
      <c r="M26" s="23">
        <f t="shared" si="1"/>
        <v>22.163280988146436</v>
      </c>
      <c r="N26" s="23">
        <f t="shared" si="2"/>
        <v>22.083829201526601</v>
      </c>
      <c r="O26" s="23">
        <f t="shared" si="3"/>
        <v>21.351941082435751</v>
      </c>
      <c r="P26" s="23">
        <f t="shared" si="4"/>
        <v>20.875747963932511</v>
      </c>
      <c r="Q26" s="25"/>
      <c r="R26" s="1">
        <f t="shared" si="5"/>
        <v>21</v>
      </c>
      <c r="S26" s="1">
        <f t="shared" si="5"/>
        <v>21</v>
      </c>
      <c r="T26" s="1">
        <f t="shared" si="5"/>
        <v>21</v>
      </c>
      <c r="U26" s="1">
        <f t="shared" si="5"/>
        <v>21</v>
      </c>
      <c r="V26" s="1">
        <f t="shared" si="5"/>
        <v>21</v>
      </c>
      <c r="W26" s="1">
        <f t="shared" si="5"/>
        <v>21</v>
      </c>
      <c r="X26" s="24"/>
      <c r="Y26" s="24"/>
      <c r="Z26" s="24"/>
      <c r="AA26" s="24"/>
      <c r="AB26" s="24"/>
      <c r="AC26" s="24"/>
    </row>
    <row r="27" spans="2:29" x14ac:dyDescent="0.2">
      <c r="B27" s="30">
        <v>28</v>
      </c>
      <c r="C27" s="16">
        <f t="shared" si="6"/>
        <v>30.919549223877734</v>
      </c>
      <c r="D27" s="16">
        <f t="shared" si="6"/>
        <v>31.559839383185022</v>
      </c>
      <c r="E27" s="16">
        <f t="shared" si="6"/>
        <v>37.458017137325072</v>
      </c>
      <c r="F27" s="17">
        <f t="shared" si="6"/>
        <v>41.295586821772623</v>
      </c>
      <c r="G27" s="35"/>
      <c r="H27" s="38"/>
      <c r="M27" s="23">
        <f t="shared" si="1"/>
        <v>23.243146273249579</v>
      </c>
      <c r="N27" s="23">
        <f t="shared" si="2"/>
        <v>23.144640094894612</v>
      </c>
      <c r="O27" s="23">
        <f t="shared" si="3"/>
        <v>22.23722813271922</v>
      </c>
      <c r="P27" s="23">
        <f t="shared" si="4"/>
        <v>21.646832796650365</v>
      </c>
      <c r="Q27" s="25"/>
      <c r="R27" s="1">
        <f t="shared" si="5"/>
        <v>23</v>
      </c>
      <c r="S27" s="1">
        <f t="shared" si="5"/>
        <v>23</v>
      </c>
      <c r="T27" s="1">
        <f t="shared" si="5"/>
        <v>23</v>
      </c>
      <c r="U27" s="1">
        <f t="shared" si="5"/>
        <v>23</v>
      </c>
      <c r="V27" s="1">
        <f t="shared" si="5"/>
        <v>23</v>
      </c>
      <c r="W27" s="1">
        <f t="shared" si="5"/>
        <v>23</v>
      </c>
      <c r="X27" s="24"/>
      <c r="Y27" s="24"/>
      <c r="Z27" s="24"/>
      <c r="AA27" s="24"/>
      <c r="AB27" s="24"/>
      <c r="AC27" s="24"/>
    </row>
    <row r="28" spans="2:29" x14ac:dyDescent="0.2">
      <c r="B28" s="31">
        <v>30</v>
      </c>
      <c r="C28" s="18">
        <f t="shared" si="6"/>
        <v>36.88391166257918</v>
      </c>
      <c r="D28" s="18">
        <f t="shared" si="6"/>
        <v>37.647713408306792</v>
      </c>
      <c r="E28" s="18">
        <f t="shared" si="6"/>
        <v>44.683646101849725</v>
      </c>
      <c r="F28" s="19">
        <f t="shared" si="6"/>
        <v>49.261480669077088</v>
      </c>
      <c r="G28" s="36"/>
      <c r="H28" s="39"/>
      <c r="M28" s="23">
        <f t="shared" si="1"/>
        <v>24.325552051910897</v>
      </c>
      <c r="N28" s="23">
        <f t="shared" si="2"/>
        <v>24.208044091029723</v>
      </c>
      <c r="O28" s="23">
        <f t="shared" si="3"/>
        <v>23.125592907407736</v>
      </c>
      <c r="P28" s="23">
        <f t="shared" si="4"/>
        <v>22.421310666295831</v>
      </c>
      <c r="Q28" s="25"/>
      <c r="R28" s="1">
        <f t="shared" si="5"/>
        <v>25</v>
      </c>
      <c r="S28" s="1">
        <f t="shared" si="5"/>
        <v>25</v>
      </c>
      <c r="T28" s="1">
        <f t="shared" si="5"/>
        <v>25</v>
      </c>
      <c r="U28" s="1">
        <f t="shared" si="5"/>
        <v>25</v>
      </c>
      <c r="V28" s="1">
        <f t="shared" si="5"/>
        <v>25</v>
      </c>
      <c r="W28" s="1">
        <f t="shared" si="5"/>
        <v>25</v>
      </c>
      <c r="X28" s="24"/>
      <c r="Y28" s="24"/>
      <c r="Z28" s="24"/>
      <c r="AA28" s="24"/>
      <c r="AB28" s="24"/>
      <c r="AC28" s="24"/>
    </row>
    <row r="29" spans="2:29" x14ac:dyDescent="0.2">
      <c r="B29" s="29">
        <v>22</v>
      </c>
      <c r="C29" s="14">
        <f t="shared" ref="C29:D33" si="7">C$12*(($E$8-$E$7)/(LN(($B29-$E$7)/($B29-$E$8))))</f>
        <v>10.915430679365898</v>
      </c>
      <c r="D29" s="14">
        <f t="shared" si="7"/>
        <v>11.897906002211283</v>
      </c>
      <c r="E29" s="14">
        <f t="shared" ref="E29:F33" si="8">E$12*(($E$8-$E$7)/(LN(($B29-$E$7)/($B29-$E$8))))</f>
        <v>14.135526010630064</v>
      </c>
      <c r="F29" s="15">
        <f t="shared" si="8"/>
        <v>17.282043894808893</v>
      </c>
      <c r="G29" s="41" t="s">
        <v>12</v>
      </c>
      <c r="H29" s="42" t="s">
        <v>20</v>
      </c>
      <c r="M29" s="23">
        <f t="shared" si="1"/>
        <v>20.320702972405247</v>
      </c>
      <c r="N29" s="23">
        <f t="shared" si="2"/>
        <v>20.169552922736727</v>
      </c>
      <c r="O29" s="23">
        <f t="shared" si="3"/>
        <v>19.8253036906723</v>
      </c>
      <c r="P29" s="23">
        <f t="shared" si="4"/>
        <v>19.341224016183247</v>
      </c>
      <c r="Q29" s="25"/>
      <c r="R29" s="1">
        <f t="shared" ref="R29:W38" si="9">INDEX(Taupunkt,MATCH($B29,Temp,0),MATCH($E$9,Feuchte,0))</f>
        <v>17</v>
      </c>
      <c r="S29" s="1">
        <f t="shared" si="9"/>
        <v>17</v>
      </c>
      <c r="T29" s="1">
        <f t="shared" si="9"/>
        <v>17</v>
      </c>
      <c r="U29" s="1">
        <f t="shared" si="9"/>
        <v>17</v>
      </c>
      <c r="V29" s="1">
        <f t="shared" si="9"/>
        <v>17</v>
      </c>
      <c r="W29" s="1">
        <f t="shared" si="9"/>
        <v>17</v>
      </c>
      <c r="X29" s="24"/>
      <c r="Y29" s="24"/>
      <c r="Z29" s="24"/>
      <c r="AA29" s="24"/>
      <c r="AB29" s="24"/>
      <c r="AC29" s="24"/>
    </row>
    <row r="30" spans="2:29" x14ac:dyDescent="0.2">
      <c r="B30" s="30">
        <v>24</v>
      </c>
      <c r="C30" s="16">
        <f t="shared" si="7"/>
        <v>16.097748036843797</v>
      </c>
      <c r="D30" s="16">
        <f t="shared" si="7"/>
        <v>17.546673018748454</v>
      </c>
      <c r="E30" s="16">
        <f t="shared" si="8"/>
        <v>20.846647537007073</v>
      </c>
      <c r="F30" s="17">
        <f t="shared" si="8"/>
        <v>25.487037236763392</v>
      </c>
      <c r="G30" s="35"/>
      <c r="H30" s="38"/>
      <c r="M30" s="23">
        <f t="shared" si="1"/>
        <v>21.523423378947108</v>
      </c>
      <c r="N30" s="23">
        <f t="shared" si="2"/>
        <v>21.300511843269469</v>
      </c>
      <c r="O30" s="23">
        <f t="shared" si="3"/>
        <v>20.792823455845067</v>
      </c>
      <c r="P30" s="23">
        <f t="shared" si="4"/>
        <v>20.078917348190249</v>
      </c>
      <c r="Q30" s="25"/>
      <c r="R30" s="1">
        <f t="shared" si="9"/>
        <v>19</v>
      </c>
      <c r="S30" s="1">
        <f t="shared" si="9"/>
        <v>19</v>
      </c>
      <c r="T30" s="1">
        <f t="shared" si="9"/>
        <v>19</v>
      </c>
      <c r="U30" s="1">
        <f t="shared" si="9"/>
        <v>19</v>
      </c>
      <c r="V30" s="1">
        <f t="shared" si="9"/>
        <v>19</v>
      </c>
      <c r="W30" s="1">
        <f t="shared" si="9"/>
        <v>19</v>
      </c>
      <c r="X30" s="24"/>
      <c r="Y30" s="24"/>
      <c r="Z30" s="24"/>
      <c r="AA30" s="24"/>
      <c r="AB30" s="24"/>
      <c r="AC30" s="24"/>
    </row>
    <row r="31" spans="2:29" x14ac:dyDescent="0.2">
      <c r="B31" s="30">
        <v>26</v>
      </c>
      <c r="C31" s="16">
        <f t="shared" si="7"/>
        <v>21.212591825064234</v>
      </c>
      <c r="D31" s="16">
        <f t="shared" si="7"/>
        <v>23.121893309715141</v>
      </c>
      <c r="E31" s="16">
        <f t="shared" si="8"/>
        <v>27.470390523655748</v>
      </c>
      <c r="F31" s="17">
        <f t="shared" si="8"/>
        <v>33.585201886392348</v>
      </c>
      <c r="G31" s="35"/>
      <c r="H31" s="38"/>
      <c r="M31" s="23">
        <f t="shared" si="1"/>
        <v>22.736524334605502</v>
      </c>
      <c r="N31" s="23">
        <f t="shared" si="2"/>
        <v>22.44278564465921</v>
      </c>
      <c r="O31" s="23">
        <f t="shared" si="3"/>
        <v>21.773786073283731</v>
      </c>
      <c r="P31" s="23">
        <f t="shared" si="4"/>
        <v>20.833045863631945</v>
      </c>
      <c r="Q31" s="25"/>
      <c r="R31" s="1">
        <f t="shared" si="9"/>
        <v>21</v>
      </c>
      <c r="S31" s="1">
        <f t="shared" si="9"/>
        <v>21</v>
      </c>
      <c r="T31" s="1">
        <f t="shared" si="9"/>
        <v>21</v>
      </c>
      <c r="U31" s="1">
        <f t="shared" si="9"/>
        <v>21</v>
      </c>
      <c r="V31" s="1">
        <f t="shared" si="9"/>
        <v>21</v>
      </c>
      <c r="W31" s="1">
        <f t="shared" si="9"/>
        <v>21</v>
      </c>
      <c r="X31" s="24"/>
      <c r="Y31" s="24"/>
      <c r="Z31" s="24"/>
      <c r="AA31" s="24"/>
      <c r="AB31" s="24"/>
      <c r="AC31" s="24"/>
    </row>
    <row r="32" spans="2:29" x14ac:dyDescent="0.2">
      <c r="B32" s="30">
        <v>28</v>
      </c>
      <c r="C32" s="16">
        <f t="shared" si="7"/>
        <v>26.299866152654182</v>
      </c>
      <c r="D32" s="16">
        <f t="shared" si="7"/>
        <v>28.667062669962867</v>
      </c>
      <c r="E32" s="16">
        <f t="shared" si="8"/>
        <v>34.058430949472069</v>
      </c>
      <c r="F32" s="17">
        <f t="shared" si="8"/>
        <v>41.639716711954065</v>
      </c>
      <c r="G32" s="35"/>
      <c r="H32" s="38"/>
      <c r="M32" s="23">
        <f t="shared" si="1"/>
        <v>23.953866745745511</v>
      </c>
      <c r="N32" s="23">
        <f t="shared" si="2"/>
        <v>23.589682666159561</v>
      </c>
      <c r="O32" s="23">
        <f t="shared" si="3"/>
        <v>22.760241392388913</v>
      </c>
      <c r="P32" s="23">
        <f t="shared" si="4"/>
        <v>21.593889736622451</v>
      </c>
      <c r="Q32" s="25"/>
      <c r="R32" s="1">
        <f t="shared" si="9"/>
        <v>23</v>
      </c>
      <c r="S32" s="1">
        <f t="shared" si="9"/>
        <v>23</v>
      </c>
      <c r="T32" s="1">
        <f t="shared" si="9"/>
        <v>23</v>
      </c>
      <c r="U32" s="1">
        <f t="shared" si="9"/>
        <v>23</v>
      </c>
      <c r="V32" s="1">
        <f t="shared" si="9"/>
        <v>23</v>
      </c>
      <c r="W32" s="1">
        <f t="shared" si="9"/>
        <v>23</v>
      </c>
      <c r="X32" s="24"/>
      <c r="Y32" s="24"/>
      <c r="Z32" s="24"/>
      <c r="AA32" s="24"/>
      <c r="AB32" s="24"/>
      <c r="AC32" s="24"/>
    </row>
    <row r="33" spans="1:23" x14ac:dyDescent="0.2">
      <c r="B33" s="31">
        <v>30</v>
      </c>
      <c r="C33" s="18">
        <f t="shared" si="7"/>
        <v>31.373094506922325</v>
      </c>
      <c r="D33" s="18">
        <f t="shared" si="7"/>
        <v>34.19692180790225</v>
      </c>
      <c r="E33" s="18">
        <f t="shared" si="8"/>
        <v>40.628281784142871</v>
      </c>
      <c r="F33" s="19">
        <f t="shared" si="8"/>
        <v>49.67199300798606</v>
      </c>
      <c r="G33" s="36"/>
      <c r="H33" s="39"/>
      <c r="M33" s="23">
        <f t="shared" si="1"/>
        <v>25.173370075858102</v>
      </c>
      <c r="N33" s="23">
        <f t="shared" si="2"/>
        <v>24.738935106476575</v>
      </c>
      <c r="O33" s="23">
        <f t="shared" si="3"/>
        <v>23.749495110131868</v>
      </c>
      <c r="P33" s="23">
        <f t="shared" si="4"/>
        <v>22.358154921848296</v>
      </c>
      <c r="R33" s="1">
        <f t="shared" si="9"/>
        <v>25</v>
      </c>
      <c r="S33" s="1">
        <f t="shared" si="9"/>
        <v>25</v>
      </c>
      <c r="T33" s="1">
        <f t="shared" si="9"/>
        <v>25</v>
      </c>
      <c r="U33" s="1">
        <f t="shared" si="9"/>
        <v>25</v>
      </c>
      <c r="V33" s="1">
        <f t="shared" si="9"/>
        <v>25</v>
      </c>
      <c r="W33" s="1">
        <f t="shared" si="9"/>
        <v>25</v>
      </c>
    </row>
    <row r="34" spans="1:23" x14ac:dyDescent="0.2">
      <c r="B34" s="29">
        <v>22</v>
      </c>
      <c r="C34" s="14">
        <f t="shared" ref="C34:F38" si="10">C$13*(($E$8-$E$7)/(LN(($B34-$E$7)/($B34-$E$8))))</f>
        <v>9.5001468442538251</v>
      </c>
      <c r="D34" s="14">
        <f t="shared" si="10"/>
        <v>10.274874081211198</v>
      </c>
      <c r="E34" s="14">
        <f t="shared" si="10"/>
        <v>11.10586642476324</v>
      </c>
      <c r="F34" s="15">
        <f t="shared" si="10"/>
        <v>12.023420470768622</v>
      </c>
      <c r="G34" s="34" t="s">
        <v>13</v>
      </c>
      <c r="H34" s="37" t="s">
        <v>21</v>
      </c>
      <c r="M34" s="23">
        <f t="shared" si="1"/>
        <v>20.538438947037871</v>
      </c>
      <c r="N34" s="23">
        <f t="shared" si="2"/>
        <v>20.419250141352123</v>
      </c>
      <c r="O34" s="23">
        <f t="shared" si="3"/>
        <v>20.29140516542104</v>
      </c>
      <c r="P34" s="23">
        <f t="shared" si="4"/>
        <v>20.150243004497135</v>
      </c>
      <c r="R34" s="1">
        <f t="shared" si="9"/>
        <v>17</v>
      </c>
      <c r="S34" s="1">
        <f t="shared" si="9"/>
        <v>17</v>
      </c>
      <c r="T34" s="1">
        <f t="shared" si="9"/>
        <v>17</v>
      </c>
      <c r="U34" s="1">
        <f t="shared" si="9"/>
        <v>17</v>
      </c>
      <c r="V34" s="1">
        <f t="shared" si="9"/>
        <v>17</v>
      </c>
      <c r="W34" s="1">
        <f t="shared" si="9"/>
        <v>17</v>
      </c>
    </row>
    <row r="35" spans="1:23" x14ac:dyDescent="0.2">
      <c r="B35" s="30">
        <v>24</v>
      </c>
      <c r="C35" s="16">
        <f t="shared" si="10"/>
        <v>14.010530111368807</v>
      </c>
      <c r="D35" s="16">
        <f t="shared" si="10"/>
        <v>15.153074480359704</v>
      </c>
      <c r="E35" s="16">
        <f t="shared" si="10"/>
        <v>16.378596932014741</v>
      </c>
      <c r="F35" s="17">
        <f t="shared" si="10"/>
        <v>17.731777972383849</v>
      </c>
      <c r="G35" s="35"/>
      <c r="H35" s="38"/>
      <c r="M35" s="23">
        <f t="shared" si="1"/>
        <v>21.844533829020182</v>
      </c>
      <c r="N35" s="23">
        <f t="shared" si="2"/>
        <v>21.668757772252352</v>
      </c>
      <c r="O35" s="23">
        <f t="shared" si="3"/>
        <v>21.480215856613118</v>
      </c>
      <c r="P35" s="23">
        <f t="shared" si="4"/>
        <v>21.272034158094794</v>
      </c>
      <c r="R35" s="1">
        <f t="shared" si="9"/>
        <v>19</v>
      </c>
      <c r="S35" s="1">
        <f t="shared" si="9"/>
        <v>19</v>
      </c>
      <c r="T35" s="1">
        <f t="shared" si="9"/>
        <v>19</v>
      </c>
      <c r="U35" s="1">
        <f t="shared" si="9"/>
        <v>19</v>
      </c>
      <c r="V35" s="1">
        <f t="shared" si="9"/>
        <v>19</v>
      </c>
      <c r="W35" s="1">
        <f t="shared" si="9"/>
        <v>19</v>
      </c>
    </row>
    <row r="36" spans="1:23" x14ac:dyDescent="0.2">
      <c r="B36" s="30">
        <v>26</v>
      </c>
      <c r="C36" s="16">
        <f t="shared" si="10"/>
        <v>18.462188364796191</v>
      </c>
      <c r="D36" s="16">
        <f t="shared" si="10"/>
        <v>19.967760901150871</v>
      </c>
      <c r="E36" s="16">
        <f t="shared" si="10"/>
        <v>21.582676694335778</v>
      </c>
      <c r="F36" s="17">
        <f t="shared" si="10"/>
        <v>23.365812882644111</v>
      </c>
      <c r="G36" s="35"/>
      <c r="H36" s="38"/>
      <c r="M36" s="23">
        <f t="shared" si="1"/>
        <v>23.159663328492893</v>
      </c>
      <c r="N36" s="23">
        <f t="shared" si="2"/>
        <v>22.928036784438326</v>
      </c>
      <c r="O36" s="23">
        <f t="shared" si="3"/>
        <v>22.679588200871418</v>
      </c>
      <c r="P36" s="23">
        <f t="shared" si="4"/>
        <v>22.405259556516292</v>
      </c>
      <c r="R36" s="1">
        <f t="shared" si="9"/>
        <v>21</v>
      </c>
      <c r="S36" s="1">
        <f t="shared" si="9"/>
        <v>21</v>
      </c>
      <c r="T36" s="1">
        <f t="shared" si="9"/>
        <v>21</v>
      </c>
      <c r="U36" s="1">
        <f t="shared" si="9"/>
        <v>21</v>
      </c>
      <c r="V36" s="1">
        <f t="shared" si="9"/>
        <v>21</v>
      </c>
      <c r="W36" s="1">
        <f t="shared" si="9"/>
        <v>21</v>
      </c>
    </row>
    <row r="37" spans="1:23" x14ac:dyDescent="0.2">
      <c r="B37" s="30">
        <v>28</v>
      </c>
      <c r="C37" s="16">
        <f t="shared" si="10"/>
        <v>22.889851786310835</v>
      </c>
      <c r="D37" s="16">
        <f t="shared" si="10"/>
        <v>24.756495736082883</v>
      </c>
      <c r="E37" s="16">
        <f t="shared" si="10"/>
        <v>26.758706006229431</v>
      </c>
      <c r="F37" s="17">
        <f t="shared" si="10"/>
        <v>28.969479846182917</v>
      </c>
      <c r="G37" s="35"/>
      <c r="H37" s="38"/>
      <c r="M37" s="23">
        <f t="shared" si="1"/>
        <v>24.478484340567565</v>
      </c>
      <c r="N37" s="23">
        <f t="shared" si="2"/>
        <v>24.191308348294942</v>
      </c>
      <c r="O37" s="23">
        <f t="shared" si="3"/>
        <v>23.883275999041626</v>
      </c>
      <c r="P37" s="23">
        <f t="shared" si="4"/>
        <v>23.543156946741089</v>
      </c>
      <c r="R37" s="1">
        <f t="shared" si="9"/>
        <v>23</v>
      </c>
      <c r="S37" s="1">
        <f t="shared" si="9"/>
        <v>23</v>
      </c>
      <c r="T37" s="1">
        <f t="shared" si="9"/>
        <v>23</v>
      </c>
      <c r="U37" s="1">
        <f t="shared" si="9"/>
        <v>23</v>
      </c>
      <c r="V37" s="1">
        <f t="shared" si="9"/>
        <v>23</v>
      </c>
      <c r="W37" s="1">
        <f t="shared" si="9"/>
        <v>23</v>
      </c>
    </row>
    <row r="38" spans="1:23" x14ac:dyDescent="0.2">
      <c r="B38" s="31">
        <v>30</v>
      </c>
      <c r="C38" s="18">
        <f t="shared" si="10"/>
        <v>27.305290421369747</v>
      </c>
      <c r="D38" s="18">
        <f t="shared" si="10"/>
        <v>29.532008865754801</v>
      </c>
      <c r="E38" s="18">
        <f t="shared" si="10"/>
        <v>31.920444292134292</v>
      </c>
      <c r="F38" s="19">
        <f t="shared" si="10"/>
        <v>34.557675075428321</v>
      </c>
      <c r="G38" s="36"/>
      <c r="H38" s="39"/>
      <c r="M38" s="23">
        <f t="shared" si="1"/>
        <v>25.79918608902004</v>
      </c>
      <c r="N38" s="23">
        <f t="shared" si="2"/>
        <v>25.456614020653106</v>
      </c>
      <c r="O38" s="23">
        <f t="shared" si="3"/>
        <v>25.089162416594725</v>
      </c>
      <c r="P38" s="23">
        <f t="shared" si="4"/>
        <v>24.683434603780256</v>
      </c>
      <c r="R38" s="1">
        <f t="shared" si="9"/>
        <v>25</v>
      </c>
      <c r="S38" s="1">
        <f t="shared" si="9"/>
        <v>25</v>
      </c>
      <c r="T38" s="1">
        <f t="shared" si="9"/>
        <v>25</v>
      </c>
      <c r="U38" s="1">
        <f t="shared" si="9"/>
        <v>25</v>
      </c>
      <c r="V38" s="1">
        <f t="shared" si="9"/>
        <v>25</v>
      </c>
      <c r="W38" s="1">
        <f t="shared" si="9"/>
        <v>25</v>
      </c>
    </row>
    <row r="39" spans="1:23" ht="5.25" customHeight="1" x14ac:dyDescent="0.2"/>
    <row r="40" spans="1:23" x14ac:dyDescent="0.2">
      <c r="A40" s="40" t="s">
        <v>33</v>
      </c>
      <c r="B40" s="40"/>
      <c r="C40" s="40"/>
      <c r="D40" s="40"/>
      <c r="E40" s="40"/>
      <c r="F40" s="40"/>
      <c r="G40" s="40"/>
      <c r="H40" s="40"/>
      <c r="I40" s="40"/>
      <c r="J40" s="40"/>
      <c r="K40" s="40"/>
    </row>
    <row r="41" spans="1:23" x14ac:dyDescent="0.2">
      <c r="A41" s="40"/>
      <c r="B41" s="40"/>
      <c r="C41" s="40"/>
      <c r="D41" s="40"/>
      <c r="E41" s="40"/>
      <c r="F41" s="40"/>
      <c r="G41" s="40"/>
      <c r="H41" s="40"/>
      <c r="I41" s="40"/>
      <c r="J41" s="40"/>
      <c r="K41" s="40"/>
    </row>
    <row r="42" spans="1:23" x14ac:dyDescent="0.2">
      <c r="A42" s="40"/>
      <c r="B42" s="40"/>
      <c r="C42" s="40"/>
      <c r="D42" s="40"/>
      <c r="E42" s="40"/>
      <c r="F42" s="40"/>
      <c r="G42" s="40"/>
      <c r="H42" s="40"/>
      <c r="I42" s="40"/>
      <c r="J42" s="40"/>
      <c r="K42" s="40"/>
    </row>
    <row r="43" spans="1:23" x14ac:dyDescent="0.2">
      <c r="A43" s="40"/>
      <c r="B43" s="40"/>
      <c r="C43" s="40"/>
      <c r="D43" s="40"/>
      <c r="E43" s="40"/>
      <c r="F43" s="40"/>
      <c r="G43" s="40"/>
      <c r="H43" s="40"/>
      <c r="I43" s="40"/>
      <c r="J43" s="40"/>
      <c r="K43" s="40"/>
    </row>
    <row r="44" spans="1:23" x14ac:dyDescent="0.2">
      <c r="A44" s="20"/>
      <c r="B44" s="20"/>
      <c r="C44" s="20"/>
      <c r="D44" s="20"/>
      <c r="E44" s="20"/>
      <c r="F44" s="20"/>
      <c r="G44" s="20"/>
      <c r="H44" s="20"/>
      <c r="I44" s="20"/>
      <c r="J44" s="20"/>
      <c r="K44" s="20"/>
    </row>
    <row r="45" spans="1:23" x14ac:dyDescent="0.2">
      <c r="A45" s="20"/>
      <c r="B45" s="20"/>
      <c r="C45" s="20"/>
      <c r="D45" s="20"/>
      <c r="E45" s="20"/>
      <c r="F45" s="20"/>
      <c r="G45" s="20"/>
      <c r="H45" s="20"/>
      <c r="I45" s="20"/>
      <c r="J45" s="20"/>
      <c r="K45" s="20"/>
    </row>
  </sheetData>
  <sheetProtection password="CACD" sheet="1" objects="1" scenarios="1"/>
  <mergeCells count="16">
    <mergeCell ref="A7:D7"/>
    <mergeCell ref="A8:D8"/>
    <mergeCell ref="C16:F16"/>
    <mergeCell ref="C17:F17"/>
    <mergeCell ref="G19:G23"/>
    <mergeCell ref="H19:H23"/>
    <mergeCell ref="G16:H16"/>
    <mergeCell ref="G17:H17"/>
    <mergeCell ref="G18:H18"/>
    <mergeCell ref="G34:G38"/>
    <mergeCell ref="H34:H38"/>
    <mergeCell ref="A40:K43"/>
    <mergeCell ref="G24:G28"/>
    <mergeCell ref="H24:H28"/>
    <mergeCell ref="G29:G33"/>
    <mergeCell ref="H29:H33"/>
  </mergeCells>
  <phoneticPr fontId="0" type="noConversion"/>
  <conditionalFormatting sqref="E7">
    <cfRule type="cellIs" dxfId="17" priority="1" stopIfTrue="1" operator="greaterThanOrEqual">
      <formula>60</formula>
    </cfRule>
  </conditionalFormatting>
  <conditionalFormatting sqref="E8:E9">
    <cfRule type="cellIs" dxfId="16" priority="2" stopIfTrue="1" operator="lessThanOrEqual">
      <formula>$E$7</formula>
    </cfRule>
  </conditionalFormatting>
  <conditionalFormatting sqref="C19:F38">
    <cfRule type="expression" dxfId="15" priority="3" stopIfTrue="1">
      <formula>M19&lt;R19</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5"/>
  <sheetViews>
    <sheetView showGridLines="0" workbookViewId="0">
      <selection activeCell="A6" sqref="A6"/>
    </sheetView>
  </sheetViews>
  <sheetFormatPr baseColWidth="10" defaultRowHeight="12.75" x14ac:dyDescent="0.2"/>
  <cols>
    <col min="1" max="1" width="10.7109375" style="1" customWidth="1"/>
    <col min="2" max="2" width="10.5703125" style="1" customWidth="1"/>
    <col min="3" max="6" width="5.7109375" style="1" customWidth="1"/>
    <col min="7" max="8" width="4.85546875" style="1" customWidth="1"/>
    <col min="9" max="9" width="5.7109375" style="1" customWidth="1"/>
    <col min="10" max="11" width="4.7109375" style="1" customWidth="1"/>
    <col min="12" max="12" width="0" style="1" hidden="1" customWidth="1"/>
    <col min="13" max="16" width="4.5703125" style="1" hidden="1" customWidth="1"/>
    <col min="17" max="29" width="3" style="1" hidden="1" customWidth="1"/>
    <col min="30" max="16384" width="11.42578125" style="1"/>
  </cols>
  <sheetData>
    <row r="2" spans="1:29" ht="54" customHeight="1" x14ac:dyDescent="0.2"/>
    <row r="3" spans="1:29" ht="3" customHeight="1" x14ac:dyDescent="0.2"/>
    <row r="4" spans="1:29" ht="15.75" x14ac:dyDescent="0.25">
      <c r="A4" s="2" t="s">
        <v>32</v>
      </c>
      <c r="R4" s="26">
        <v>35</v>
      </c>
      <c r="S4" s="27">
        <v>40</v>
      </c>
      <c r="T4" s="27">
        <v>45</v>
      </c>
      <c r="U4" s="27">
        <v>50</v>
      </c>
      <c r="V4" s="27">
        <v>55</v>
      </c>
      <c r="W4" s="27">
        <v>60</v>
      </c>
      <c r="X4" s="27">
        <v>65</v>
      </c>
      <c r="Y4" s="27">
        <v>70</v>
      </c>
      <c r="Z4" s="27">
        <v>75</v>
      </c>
      <c r="AA4" s="27">
        <v>80</v>
      </c>
      <c r="AB4" s="27">
        <v>85</v>
      </c>
      <c r="AC4" s="28">
        <v>90</v>
      </c>
    </row>
    <row r="5" spans="1:29" ht="15.75" x14ac:dyDescent="0.25">
      <c r="A5" s="2" t="s">
        <v>41</v>
      </c>
      <c r="Q5" s="25">
        <v>22</v>
      </c>
      <c r="R5" s="24">
        <v>9</v>
      </c>
      <c r="S5" s="24">
        <v>9</v>
      </c>
      <c r="T5" s="24">
        <v>10</v>
      </c>
      <c r="U5" s="24">
        <v>11</v>
      </c>
      <c r="V5" s="24">
        <v>12</v>
      </c>
      <c r="W5" s="24">
        <v>13</v>
      </c>
      <c r="X5" s="24">
        <v>14</v>
      </c>
      <c r="Y5" s="24">
        <v>15</v>
      </c>
      <c r="Z5" s="24">
        <v>17</v>
      </c>
      <c r="AA5" s="24">
        <v>18</v>
      </c>
      <c r="AB5" s="24">
        <v>19</v>
      </c>
      <c r="AC5" s="24">
        <v>20</v>
      </c>
    </row>
    <row r="6" spans="1:29" ht="15" customHeight="1" x14ac:dyDescent="0.25">
      <c r="A6" s="2"/>
      <c r="E6" s="3" t="s">
        <v>22</v>
      </c>
      <c r="Q6" s="25">
        <v>24</v>
      </c>
      <c r="R6" s="24">
        <v>9</v>
      </c>
      <c r="S6" s="24">
        <v>10</v>
      </c>
      <c r="T6" s="24">
        <v>11</v>
      </c>
      <c r="U6" s="24">
        <v>12</v>
      </c>
      <c r="V6" s="24">
        <v>13</v>
      </c>
      <c r="W6" s="24">
        <v>15</v>
      </c>
      <c r="X6" s="24">
        <v>17</v>
      </c>
      <c r="Y6" s="24">
        <v>18</v>
      </c>
      <c r="Z6" s="24">
        <v>19</v>
      </c>
      <c r="AA6" s="24">
        <v>20</v>
      </c>
      <c r="AB6" s="24">
        <v>21</v>
      </c>
      <c r="AC6" s="24">
        <v>22</v>
      </c>
    </row>
    <row r="7" spans="1:29" ht="15.75" x14ac:dyDescent="0.35">
      <c r="A7" s="43" t="s">
        <v>7</v>
      </c>
      <c r="B7" s="43"/>
      <c r="C7" s="43"/>
      <c r="D7" s="43"/>
      <c r="E7" s="21">
        <v>16</v>
      </c>
      <c r="F7" s="4" t="s">
        <v>1</v>
      </c>
      <c r="G7" s="5" t="str">
        <f>IF(E7&gt;=60,"Vorlauftemperatur zu hoch!!!"," ")</f>
        <v xml:space="preserve"> </v>
      </c>
      <c r="Q7" s="25">
        <v>26</v>
      </c>
      <c r="R7" s="24">
        <v>9</v>
      </c>
      <c r="S7" s="24">
        <v>10</v>
      </c>
      <c r="T7" s="24">
        <v>12</v>
      </c>
      <c r="U7" s="24">
        <v>14</v>
      </c>
      <c r="V7" s="24">
        <v>16</v>
      </c>
      <c r="W7" s="24">
        <v>18</v>
      </c>
      <c r="X7" s="24">
        <v>19</v>
      </c>
      <c r="Y7" s="24">
        <v>20</v>
      </c>
      <c r="Z7" s="24">
        <v>21</v>
      </c>
      <c r="AA7" s="24">
        <v>22</v>
      </c>
      <c r="AB7" s="24">
        <v>23</v>
      </c>
      <c r="AC7" s="24">
        <v>24</v>
      </c>
    </row>
    <row r="8" spans="1:29" ht="15.75" x14ac:dyDescent="0.35">
      <c r="A8" s="43" t="s">
        <v>8</v>
      </c>
      <c r="B8" s="43"/>
      <c r="C8" s="43"/>
      <c r="D8" s="43"/>
      <c r="E8" s="21">
        <v>19</v>
      </c>
      <c r="F8" s="4" t="s">
        <v>1</v>
      </c>
      <c r="G8" s="5" t="str">
        <f>IF(E8&lt;=E7,"Rücklauftemperatur zu niedrig!!!"," ")</f>
        <v xml:space="preserve"> </v>
      </c>
      <c r="H8" s="6"/>
      <c r="I8" s="6"/>
      <c r="J8" s="6"/>
      <c r="K8" s="6"/>
      <c r="L8" s="6"/>
      <c r="Q8" s="25">
        <v>28</v>
      </c>
      <c r="R8" s="24">
        <v>10</v>
      </c>
      <c r="S8" s="24">
        <v>12</v>
      </c>
      <c r="T8" s="24">
        <v>14</v>
      </c>
      <c r="U8" s="24">
        <v>16</v>
      </c>
      <c r="V8" s="24">
        <v>18</v>
      </c>
      <c r="W8" s="24">
        <v>20</v>
      </c>
      <c r="X8" s="24">
        <v>21</v>
      </c>
      <c r="Y8" s="24">
        <v>22</v>
      </c>
      <c r="Z8" s="24">
        <v>23</v>
      </c>
      <c r="AA8" s="24">
        <v>24</v>
      </c>
      <c r="AB8" s="24">
        <v>25</v>
      </c>
      <c r="AC8" s="24">
        <v>25</v>
      </c>
    </row>
    <row r="9" spans="1:29" x14ac:dyDescent="0.2">
      <c r="A9" s="4" t="s">
        <v>31</v>
      </c>
      <c r="E9" s="21">
        <v>75</v>
      </c>
      <c r="F9" s="4" t="s">
        <v>28</v>
      </c>
      <c r="G9" s="7" t="str">
        <f>IF((E8-E7)&lt;=2,"Bitte eine Spreizung &gt; 2 K wählen!!"," ")</f>
        <v xml:space="preserve"> </v>
      </c>
      <c r="Q9" s="25">
        <v>30</v>
      </c>
      <c r="R9" s="24">
        <v>12</v>
      </c>
      <c r="S9" s="24">
        <v>14</v>
      </c>
      <c r="T9" s="24">
        <v>17</v>
      </c>
      <c r="U9" s="24">
        <v>19</v>
      </c>
      <c r="V9" s="24">
        <v>20</v>
      </c>
      <c r="W9" s="24">
        <v>21</v>
      </c>
      <c r="X9" s="24">
        <v>23</v>
      </c>
      <c r="Y9" s="24">
        <v>24</v>
      </c>
      <c r="Z9" s="24">
        <v>25</v>
      </c>
      <c r="AA9" s="24">
        <v>25</v>
      </c>
      <c r="AB9" s="24">
        <v>25</v>
      </c>
      <c r="AC9" s="24">
        <v>25</v>
      </c>
    </row>
    <row r="10" spans="1:29" hidden="1" x14ac:dyDescent="0.2">
      <c r="B10" s="1" t="s">
        <v>14</v>
      </c>
      <c r="C10" s="1">
        <v>3.5950000000000002</v>
      </c>
      <c r="D10" s="1">
        <v>4.0170000000000003</v>
      </c>
      <c r="E10" s="1">
        <v>4.4889999999999999</v>
      </c>
      <c r="F10" s="1">
        <v>5.0309999999999997</v>
      </c>
      <c r="Q10" s="9"/>
      <c r="R10" s="9"/>
      <c r="S10" s="9"/>
      <c r="T10" s="9"/>
      <c r="U10" s="9"/>
      <c r="V10" s="9"/>
      <c r="W10" s="9"/>
      <c r="X10" s="9"/>
      <c r="Y10" s="9"/>
      <c r="Z10" s="9"/>
      <c r="AA10" s="9"/>
      <c r="AB10" s="9"/>
      <c r="AC10" s="9"/>
    </row>
    <row r="11" spans="1:29" hidden="1" x14ac:dyDescent="0.2">
      <c r="B11" s="1" t="s">
        <v>15</v>
      </c>
      <c r="C11" s="1">
        <v>2.9649999999999999</v>
      </c>
      <c r="D11" s="1">
        <v>3.0264000000000002</v>
      </c>
      <c r="E11" s="1">
        <v>3.5920000000000001</v>
      </c>
      <c r="F11" s="1">
        <v>3.96</v>
      </c>
      <c r="Q11" s="9"/>
      <c r="R11" s="9"/>
      <c r="S11" s="9"/>
      <c r="T11" s="9"/>
      <c r="U11" s="9"/>
      <c r="V11" s="9"/>
      <c r="W11" s="9"/>
      <c r="X11" s="9"/>
      <c r="Y11" s="9"/>
      <c r="Z11" s="9"/>
      <c r="AA11" s="9"/>
      <c r="AB11" s="9"/>
      <c r="AC11" s="9"/>
    </row>
    <row r="12" spans="1:29" hidden="1" x14ac:dyDescent="0.2">
      <c r="B12" s="1" t="s">
        <v>16</v>
      </c>
      <c r="C12" s="1">
        <v>2.5219999999999998</v>
      </c>
      <c r="D12" s="1">
        <v>2.7490000000000001</v>
      </c>
      <c r="E12" s="1">
        <v>3.266</v>
      </c>
      <c r="F12" s="1">
        <v>3.9929999999999999</v>
      </c>
    </row>
    <row r="13" spans="1:29" hidden="1" x14ac:dyDescent="0.2">
      <c r="B13" s="1" t="s">
        <v>17</v>
      </c>
      <c r="C13" s="1">
        <v>2.1949999999999998</v>
      </c>
      <c r="D13" s="1">
        <v>2.3740000000000001</v>
      </c>
      <c r="E13" s="1">
        <v>2.5659999999999998</v>
      </c>
      <c r="F13" s="1">
        <v>2.778</v>
      </c>
    </row>
    <row r="14" spans="1:29" ht="0.75" customHeight="1" x14ac:dyDescent="0.2"/>
    <row r="15" spans="1:29" ht="12" customHeight="1" x14ac:dyDescent="0.2"/>
    <row r="16" spans="1:29" s="9" customFormat="1" ht="14.25" x14ac:dyDescent="0.2">
      <c r="B16" s="8" t="s">
        <v>2</v>
      </c>
      <c r="C16" s="44" t="s">
        <v>27</v>
      </c>
      <c r="D16" s="45"/>
      <c r="E16" s="45"/>
      <c r="F16" s="46"/>
      <c r="G16" s="50" t="s">
        <v>5</v>
      </c>
      <c r="H16" s="51"/>
      <c r="Q16" s="1"/>
      <c r="X16" s="1"/>
      <c r="Y16" s="1"/>
      <c r="Z16" s="1"/>
      <c r="AA16" s="1"/>
      <c r="AB16" s="1"/>
      <c r="AC16" s="1"/>
    </row>
    <row r="17" spans="2:29" s="9" customFormat="1" x14ac:dyDescent="0.2">
      <c r="B17" s="10" t="s">
        <v>0</v>
      </c>
      <c r="C17" s="47" t="s">
        <v>26</v>
      </c>
      <c r="D17" s="48"/>
      <c r="E17" s="48"/>
      <c r="F17" s="49"/>
      <c r="G17" s="52" t="s">
        <v>6</v>
      </c>
      <c r="H17" s="53"/>
      <c r="Q17" s="1"/>
      <c r="X17" s="1"/>
      <c r="Y17" s="1"/>
      <c r="Z17" s="1"/>
      <c r="AA17" s="1"/>
      <c r="AB17" s="1"/>
      <c r="AC17" s="1"/>
    </row>
    <row r="18" spans="2:29" s="9" customFormat="1" ht="16.5" x14ac:dyDescent="0.35">
      <c r="B18" s="11" t="s">
        <v>9</v>
      </c>
      <c r="C18" s="12">
        <v>200</v>
      </c>
      <c r="D18" s="12">
        <v>150</v>
      </c>
      <c r="E18" s="12">
        <v>100</v>
      </c>
      <c r="F18" s="13">
        <v>50</v>
      </c>
      <c r="G18" s="54" t="s">
        <v>10</v>
      </c>
      <c r="H18" s="55"/>
      <c r="M18" s="9" t="s">
        <v>29</v>
      </c>
      <c r="Q18" s="25"/>
      <c r="R18" s="9" t="s">
        <v>30</v>
      </c>
      <c r="X18" s="24"/>
      <c r="Y18" s="24"/>
      <c r="Z18" s="24"/>
      <c r="AA18" s="24"/>
      <c r="AB18" s="24"/>
      <c r="AC18" s="24"/>
    </row>
    <row r="19" spans="2:29" x14ac:dyDescent="0.2">
      <c r="B19" s="29">
        <v>22</v>
      </c>
      <c r="C19" s="14">
        <f t="shared" ref="C19:F23" si="0">C$10*(($E$8-$E$7)/(LN(($B19-$E$7)/($B19-$E$8))))</f>
        <v>15.559466015987473</v>
      </c>
      <c r="D19" s="14">
        <f t="shared" si="0"/>
        <v>17.3859179377529</v>
      </c>
      <c r="E19" s="14">
        <f t="shared" si="0"/>
        <v>19.42877411565167</v>
      </c>
      <c r="F19" s="15">
        <f t="shared" si="0"/>
        <v>21.774596252137126</v>
      </c>
      <c r="G19" s="41" t="s">
        <v>3</v>
      </c>
      <c r="H19" s="42" t="s">
        <v>4</v>
      </c>
      <c r="M19" s="23">
        <f t="shared" ref="M19:P38" si="1">$B19-(C19/6.5)</f>
        <v>19.606235997540388</v>
      </c>
      <c r="N19" s="23">
        <f t="shared" si="1"/>
        <v>19.325243394191862</v>
      </c>
      <c r="O19" s="23">
        <f t="shared" si="1"/>
        <v>19.010957828361281</v>
      </c>
      <c r="P19" s="23">
        <f t="shared" si="1"/>
        <v>18.650062115055828</v>
      </c>
      <c r="Q19" s="25"/>
      <c r="R19" s="1">
        <f t="shared" ref="R19:W28" si="2">INDEX(Taupunkt,MATCH($B19,Temp,0),MATCH($E$9,Feuchte,0))</f>
        <v>17</v>
      </c>
      <c r="S19" s="1">
        <f t="shared" si="2"/>
        <v>17</v>
      </c>
      <c r="T19" s="1">
        <f t="shared" si="2"/>
        <v>17</v>
      </c>
      <c r="U19" s="1">
        <f t="shared" si="2"/>
        <v>17</v>
      </c>
      <c r="V19" s="1">
        <f t="shared" si="2"/>
        <v>17</v>
      </c>
      <c r="W19" s="1">
        <f t="shared" si="2"/>
        <v>17</v>
      </c>
      <c r="X19" s="24"/>
      <c r="Y19" s="24"/>
      <c r="Z19" s="24"/>
      <c r="AA19" s="24"/>
      <c r="AB19" s="24"/>
      <c r="AC19" s="24"/>
    </row>
    <row r="20" spans="2:29" x14ac:dyDescent="0.2">
      <c r="B20" s="30">
        <v>24</v>
      </c>
      <c r="C20" s="16">
        <f t="shared" si="0"/>
        <v>22.946631321353468</v>
      </c>
      <c r="D20" s="16">
        <f t="shared" si="0"/>
        <v>25.640227543220277</v>
      </c>
      <c r="E20" s="16">
        <f t="shared" si="0"/>
        <v>28.652970236872243</v>
      </c>
      <c r="F20" s="17">
        <f t="shared" si="0"/>
        <v>32.112517991023445</v>
      </c>
      <c r="G20" s="35"/>
      <c r="H20" s="38"/>
      <c r="M20" s="23">
        <f t="shared" si="1"/>
        <v>20.469749027484081</v>
      </c>
      <c r="N20" s="23">
        <f t="shared" si="1"/>
        <v>20.055349608735341</v>
      </c>
      <c r="O20" s="23">
        <f t="shared" si="1"/>
        <v>19.591850732788885</v>
      </c>
      <c r="P20" s="23">
        <f t="shared" si="1"/>
        <v>19.059612616765623</v>
      </c>
      <c r="Q20" s="25"/>
      <c r="R20" s="1">
        <f t="shared" si="2"/>
        <v>19</v>
      </c>
      <c r="S20" s="1">
        <f t="shared" si="2"/>
        <v>19</v>
      </c>
      <c r="T20" s="1">
        <f t="shared" si="2"/>
        <v>19</v>
      </c>
      <c r="U20" s="1">
        <f t="shared" si="2"/>
        <v>19</v>
      </c>
      <c r="V20" s="1">
        <f t="shared" si="2"/>
        <v>19</v>
      </c>
      <c r="W20" s="1">
        <f t="shared" si="2"/>
        <v>19</v>
      </c>
      <c r="X20" s="24"/>
      <c r="Y20" s="24"/>
      <c r="Z20" s="24"/>
      <c r="AA20" s="24"/>
      <c r="AB20" s="24"/>
      <c r="AC20" s="24"/>
    </row>
    <row r="21" spans="2:29" x14ac:dyDescent="0.2">
      <c r="B21" s="30">
        <v>26</v>
      </c>
      <c r="C21" s="16">
        <f t="shared" si="0"/>
        <v>30.237616023436136</v>
      </c>
      <c r="D21" s="16">
        <f t="shared" si="0"/>
        <v>33.787066360540464</v>
      </c>
      <c r="E21" s="16">
        <f t="shared" si="0"/>
        <v>37.75706768545335</v>
      </c>
      <c r="F21" s="17">
        <f t="shared" si="0"/>
        <v>42.315840393298245</v>
      </c>
      <c r="G21" s="35"/>
      <c r="H21" s="38"/>
      <c r="M21" s="23">
        <f t="shared" si="1"/>
        <v>21.348059073317518</v>
      </c>
      <c r="N21" s="23">
        <f t="shared" si="1"/>
        <v>20.801989790686083</v>
      </c>
      <c r="O21" s="23">
        <f t="shared" si="1"/>
        <v>20.191220356084102</v>
      </c>
      <c r="P21" s="23">
        <f t="shared" si="1"/>
        <v>19.489870708723345</v>
      </c>
      <c r="Q21" s="25"/>
      <c r="R21" s="1">
        <f t="shared" si="2"/>
        <v>21</v>
      </c>
      <c r="S21" s="1">
        <f t="shared" si="2"/>
        <v>21</v>
      </c>
      <c r="T21" s="1">
        <f t="shared" si="2"/>
        <v>21</v>
      </c>
      <c r="U21" s="1">
        <f t="shared" si="2"/>
        <v>21</v>
      </c>
      <c r="V21" s="1">
        <f t="shared" si="2"/>
        <v>21</v>
      </c>
      <c r="W21" s="1">
        <f t="shared" si="2"/>
        <v>21</v>
      </c>
      <c r="X21" s="24"/>
      <c r="Y21" s="24"/>
      <c r="Z21" s="24"/>
      <c r="AA21" s="24"/>
      <c r="AB21" s="24"/>
      <c r="AC21" s="24"/>
    </row>
    <row r="22" spans="2:29" x14ac:dyDescent="0.2">
      <c r="B22" s="30">
        <v>28</v>
      </c>
      <c r="C22" s="16">
        <f t="shared" si="0"/>
        <v>37.48930167279611</v>
      </c>
      <c r="D22" s="16">
        <f t="shared" si="0"/>
        <v>41.889992995722388</v>
      </c>
      <c r="E22" s="16">
        <f t="shared" si="0"/>
        <v>46.81209324316599</v>
      </c>
      <c r="F22" s="17">
        <f t="shared" si="0"/>
        <v>52.464165984933857</v>
      </c>
      <c r="G22" s="35"/>
      <c r="H22" s="38"/>
      <c r="M22" s="23">
        <f t="shared" si="1"/>
        <v>22.232415127262136</v>
      </c>
      <c r="N22" s="23">
        <f t="shared" si="1"/>
        <v>21.555385692965785</v>
      </c>
      <c r="O22" s="23">
        <f t="shared" si="1"/>
        <v>20.798139501051388</v>
      </c>
      <c r="P22" s="23">
        <f t="shared" si="1"/>
        <v>19.928589848471717</v>
      </c>
      <c r="Q22" s="25"/>
      <c r="R22" s="1">
        <f t="shared" si="2"/>
        <v>23</v>
      </c>
      <c r="S22" s="1">
        <f t="shared" si="2"/>
        <v>23</v>
      </c>
      <c r="T22" s="1">
        <f t="shared" si="2"/>
        <v>23</v>
      </c>
      <c r="U22" s="1">
        <f t="shared" si="2"/>
        <v>23</v>
      </c>
      <c r="V22" s="1">
        <f t="shared" si="2"/>
        <v>23</v>
      </c>
      <c r="W22" s="1">
        <f t="shared" si="2"/>
        <v>23</v>
      </c>
      <c r="X22" s="24"/>
      <c r="Y22" s="24"/>
      <c r="Z22" s="24"/>
      <c r="AA22" s="24"/>
      <c r="AB22" s="24"/>
      <c r="AC22" s="24"/>
    </row>
    <row r="23" spans="2:29" x14ac:dyDescent="0.2">
      <c r="B23" s="31">
        <v>30</v>
      </c>
      <c r="C23" s="18">
        <f t="shared" si="0"/>
        <v>44.720965405386906</v>
      </c>
      <c r="D23" s="18">
        <f t="shared" si="0"/>
        <v>49.970547436283503</v>
      </c>
      <c r="E23" s="18">
        <f t="shared" si="0"/>
        <v>55.842117859466427</v>
      </c>
      <c r="F23" s="19">
        <f t="shared" si="0"/>
        <v>62.584472031850204</v>
      </c>
      <c r="G23" s="36"/>
      <c r="H23" s="39"/>
      <c r="M23" s="23">
        <f t="shared" si="1"/>
        <v>23.119851476094322</v>
      </c>
      <c r="N23" s="23">
        <f t="shared" si="1"/>
        <v>22.312223471340999</v>
      </c>
      <c r="O23" s="23">
        <f t="shared" si="1"/>
        <v>21.408904944697472</v>
      </c>
      <c r="P23" s="23">
        <f t="shared" si="1"/>
        <v>20.371619687407659</v>
      </c>
      <c r="Q23" s="25"/>
      <c r="R23" s="1">
        <f t="shared" si="2"/>
        <v>25</v>
      </c>
      <c r="S23" s="1">
        <f t="shared" si="2"/>
        <v>25</v>
      </c>
      <c r="T23" s="1">
        <f t="shared" si="2"/>
        <v>25</v>
      </c>
      <c r="U23" s="1">
        <f t="shared" si="2"/>
        <v>25</v>
      </c>
      <c r="V23" s="1">
        <f t="shared" si="2"/>
        <v>25</v>
      </c>
      <c r="W23" s="1">
        <f t="shared" si="2"/>
        <v>25</v>
      </c>
      <c r="X23" s="24"/>
      <c r="Y23" s="24"/>
      <c r="Z23" s="24"/>
      <c r="AA23" s="24"/>
      <c r="AB23" s="24"/>
      <c r="AC23" s="24"/>
    </row>
    <row r="24" spans="2:29" x14ac:dyDescent="0.2">
      <c r="B24" s="29">
        <v>22</v>
      </c>
      <c r="C24" s="14">
        <f t="shared" ref="C24:F28" si="3">C$11*(($E$8-$E$7)/(LN(($B24-$E$7)/($B24-$E$8))))</f>
        <v>12.83277238870733</v>
      </c>
      <c r="D24" s="14">
        <f t="shared" si="3"/>
        <v>13.098516815239078</v>
      </c>
      <c r="E24" s="14">
        <f t="shared" si="3"/>
        <v>15.546481760619471</v>
      </c>
      <c r="F24" s="15">
        <f t="shared" si="3"/>
        <v>17.139217085760887</v>
      </c>
      <c r="G24" s="41" t="s">
        <v>11</v>
      </c>
      <c r="H24" s="42" t="s">
        <v>19</v>
      </c>
      <c r="M24" s="23">
        <f t="shared" si="1"/>
        <v>20.025727324814255</v>
      </c>
      <c r="N24" s="23">
        <f t="shared" si="1"/>
        <v>19.984843566886298</v>
      </c>
      <c r="O24" s="23">
        <f t="shared" si="1"/>
        <v>19.608233575289312</v>
      </c>
      <c r="P24" s="23">
        <f t="shared" si="1"/>
        <v>19.363197371421403</v>
      </c>
      <c r="Q24" s="25"/>
      <c r="R24" s="1">
        <f t="shared" si="2"/>
        <v>17</v>
      </c>
      <c r="S24" s="1">
        <f t="shared" si="2"/>
        <v>17</v>
      </c>
      <c r="T24" s="1">
        <f t="shared" si="2"/>
        <v>17</v>
      </c>
      <c r="U24" s="1">
        <f t="shared" si="2"/>
        <v>17</v>
      </c>
      <c r="V24" s="1">
        <f t="shared" si="2"/>
        <v>17</v>
      </c>
      <c r="W24" s="1">
        <f t="shared" si="2"/>
        <v>17</v>
      </c>
      <c r="X24" s="24"/>
      <c r="Y24" s="24"/>
      <c r="Z24" s="24"/>
      <c r="AA24" s="24"/>
      <c r="AB24" s="24"/>
      <c r="AC24" s="24"/>
    </row>
    <row r="25" spans="2:29" x14ac:dyDescent="0.2">
      <c r="B25" s="30">
        <v>24</v>
      </c>
      <c r="C25" s="16">
        <f t="shared" si="3"/>
        <v>18.92538577686037</v>
      </c>
      <c r="D25" s="16">
        <f t="shared" si="3"/>
        <v>19.317297644212555</v>
      </c>
      <c r="E25" s="16">
        <f t="shared" si="3"/>
        <v>22.927482533046359</v>
      </c>
      <c r="F25" s="17">
        <f t="shared" si="3"/>
        <v>25.276400565385185</v>
      </c>
      <c r="G25" s="35"/>
      <c r="H25" s="38"/>
      <c r="M25" s="23">
        <f t="shared" si="1"/>
        <v>21.088402188175326</v>
      </c>
      <c r="N25" s="23">
        <f t="shared" si="1"/>
        <v>21.028108054736531</v>
      </c>
      <c r="O25" s="23">
        <f t="shared" si="1"/>
        <v>20.472694994915944</v>
      </c>
      <c r="P25" s="23">
        <f t="shared" si="1"/>
        <v>20.111322989940742</v>
      </c>
      <c r="Q25" s="25"/>
      <c r="R25" s="1">
        <f t="shared" si="2"/>
        <v>19</v>
      </c>
      <c r="S25" s="1">
        <f t="shared" si="2"/>
        <v>19</v>
      </c>
      <c r="T25" s="1">
        <f t="shared" si="2"/>
        <v>19</v>
      </c>
      <c r="U25" s="1">
        <f t="shared" si="2"/>
        <v>19</v>
      </c>
      <c r="V25" s="1">
        <f t="shared" si="2"/>
        <v>19</v>
      </c>
      <c r="W25" s="1">
        <f t="shared" si="2"/>
        <v>19</v>
      </c>
      <c r="X25" s="24"/>
      <c r="Y25" s="24"/>
      <c r="Z25" s="24"/>
      <c r="AA25" s="24"/>
      <c r="AB25" s="24"/>
      <c r="AC25" s="24"/>
    </row>
    <row r="26" spans="2:29" x14ac:dyDescent="0.2">
      <c r="B26" s="30">
        <v>26</v>
      </c>
      <c r="C26" s="16">
        <f t="shared" si="3"/>
        <v>24.93867357704816</v>
      </c>
      <c r="D26" s="16">
        <f t="shared" si="3"/>
        <v>25.455110190077086</v>
      </c>
      <c r="E26" s="16">
        <f t="shared" si="3"/>
        <v>30.21238296416762</v>
      </c>
      <c r="F26" s="17">
        <f t="shared" si="3"/>
        <v>33.307638234438691</v>
      </c>
      <c r="G26" s="35"/>
      <c r="H26" s="38"/>
      <c r="M26" s="23">
        <f t="shared" si="1"/>
        <v>22.163280988146436</v>
      </c>
      <c r="N26" s="23">
        <f t="shared" si="1"/>
        <v>22.083829201526601</v>
      </c>
      <c r="O26" s="23">
        <f t="shared" si="1"/>
        <v>21.351941082435751</v>
      </c>
      <c r="P26" s="23">
        <f t="shared" si="1"/>
        <v>20.875747963932511</v>
      </c>
      <c r="Q26" s="25"/>
      <c r="R26" s="1">
        <f t="shared" si="2"/>
        <v>21</v>
      </c>
      <c r="S26" s="1">
        <f t="shared" si="2"/>
        <v>21</v>
      </c>
      <c r="T26" s="1">
        <f t="shared" si="2"/>
        <v>21</v>
      </c>
      <c r="U26" s="1">
        <f t="shared" si="2"/>
        <v>21</v>
      </c>
      <c r="V26" s="1">
        <f t="shared" si="2"/>
        <v>21</v>
      </c>
      <c r="W26" s="1">
        <f t="shared" si="2"/>
        <v>21</v>
      </c>
      <c r="X26" s="24"/>
      <c r="Y26" s="24"/>
      <c r="Z26" s="24"/>
      <c r="AA26" s="24"/>
      <c r="AB26" s="24"/>
      <c r="AC26" s="24"/>
    </row>
    <row r="27" spans="2:29" x14ac:dyDescent="0.2">
      <c r="B27" s="30">
        <v>28</v>
      </c>
      <c r="C27" s="16">
        <f t="shared" si="3"/>
        <v>30.919549223877734</v>
      </c>
      <c r="D27" s="16">
        <f t="shared" si="3"/>
        <v>31.559839383185022</v>
      </c>
      <c r="E27" s="16">
        <f t="shared" si="3"/>
        <v>37.458017137325072</v>
      </c>
      <c r="F27" s="17">
        <f t="shared" si="3"/>
        <v>41.295586821772623</v>
      </c>
      <c r="G27" s="35"/>
      <c r="H27" s="38"/>
      <c r="M27" s="23">
        <f t="shared" si="1"/>
        <v>23.243146273249579</v>
      </c>
      <c r="N27" s="23">
        <f t="shared" si="1"/>
        <v>23.144640094894612</v>
      </c>
      <c r="O27" s="23">
        <f t="shared" si="1"/>
        <v>22.23722813271922</v>
      </c>
      <c r="P27" s="23">
        <f t="shared" si="1"/>
        <v>21.646832796650365</v>
      </c>
      <c r="Q27" s="25"/>
      <c r="R27" s="1">
        <f t="shared" si="2"/>
        <v>23</v>
      </c>
      <c r="S27" s="1">
        <f t="shared" si="2"/>
        <v>23</v>
      </c>
      <c r="T27" s="1">
        <f t="shared" si="2"/>
        <v>23</v>
      </c>
      <c r="U27" s="1">
        <f t="shared" si="2"/>
        <v>23</v>
      </c>
      <c r="V27" s="1">
        <f t="shared" si="2"/>
        <v>23</v>
      </c>
      <c r="W27" s="1">
        <f t="shared" si="2"/>
        <v>23</v>
      </c>
      <c r="X27" s="24"/>
      <c r="Y27" s="24"/>
      <c r="Z27" s="24"/>
      <c r="AA27" s="24"/>
      <c r="AB27" s="24"/>
      <c r="AC27" s="24"/>
    </row>
    <row r="28" spans="2:29" x14ac:dyDescent="0.2">
      <c r="B28" s="31">
        <v>30</v>
      </c>
      <c r="C28" s="18">
        <f t="shared" si="3"/>
        <v>36.88391166257918</v>
      </c>
      <c r="D28" s="18">
        <f t="shared" si="3"/>
        <v>37.647713408306792</v>
      </c>
      <c r="E28" s="18">
        <f t="shared" si="3"/>
        <v>44.683646101849725</v>
      </c>
      <c r="F28" s="19">
        <f t="shared" si="3"/>
        <v>49.261480669077088</v>
      </c>
      <c r="G28" s="36"/>
      <c r="H28" s="39"/>
      <c r="M28" s="23">
        <f t="shared" si="1"/>
        <v>24.325552051910897</v>
      </c>
      <c r="N28" s="23">
        <f t="shared" si="1"/>
        <v>24.208044091029723</v>
      </c>
      <c r="O28" s="23">
        <f t="shared" si="1"/>
        <v>23.125592907407736</v>
      </c>
      <c r="P28" s="23">
        <f t="shared" si="1"/>
        <v>22.421310666295831</v>
      </c>
      <c r="Q28" s="25"/>
      <c r="R28" s="1">
        <f t="shared" si="2"/>
        <v>25</v>
      </c>
      <c r="S28" s="1">
        <f t="shared" si="2"/>
        <v>25</v>
      </c>
      <c r="T28" s="1">
        <f t="shared" si="2"/>
        <v>25</v>
      </c>
      <c r="U28" s="1">
        <f t="shared" si="2"/>
        <v>25</v>
      </c>
      <c r="V28" s="1">
        <f t="shared" si="2"/>
        <v>25</v>
      </c>
      <c r="W28" s="1">
        <f t="shared" si="2"/>
        <v>25</v>
      </c>
      <c r="X28" s="24"/>
      <c r="Y28" s="24"/>
      <c r="Z28" s="24"/>
      <c r="AA28" s="24"/>
      <c r="AB28" s="24"/>
      <c r="AC28" s="24"/>
    </row>
    <row r="29" spans="2:29" x14ac:dyDescent="0.2">
      <c r="B29" s="29">
        <v>22</v>
      </c>
      <c r="C29" s="14">
        <f t="shared" ref="C29:F33" si="4">C$12*(($E$8-$E$7)/(LN(($B29-$E$7)/($B29-$E$8))))</f>
        <v>10.915430679365898</v>
      </c>
      <c r="D29" s="14">
        <f t="shared" si="4"/>
        <v>11.897906002211283</v>
      </c>
      <c r="E29" s="14">
        <f t="shared" si="4"/>
        <v>14.135526010630064</v>
      </c>
      <c r="F29" s="15">
        <f t="shared" si="4"/>
        <v>17.282043894808893</v>
      </c>
      <c r="G29" s="41" t="s">
        <v>12</v>
      </c>
      <c r="H29" s="42" t="s">
        <v>20</v>
      </c>
      <c r="M29" s="23">
        <f t="shared" si="1"/>
        <v>20.320702972405247</v>
      </c>
      <c r="N29" s="23">
        <f t="shared" si="1"/>
        <v>20.169552922736727</v>
      </c>
      <c r="O29" s="23">
        <f t="shared" si="1"/>
        <v>19.8253036906723</v>
      </c>
      <c r="P29" s="23">
        <f t="shared" si="1"/>
        <v>19.341224016183247</v>
      </c>
      <c r="Q29" s="25"/>
      <c r="R29" s="1">
        <f t="shared" ref="R29:W38" si="5">INDEX(Taupunkt,MATCH($B29,Temp,0),MATCH($E$9,Feuchte,0))</f>
        <v>17</v>
      </c>
      <c r="S29" s="1">
        <f t="shared" si="5"/>
        <v>17</v>
      </c>
      <c r="T29" s="1">
        <f t="shared" si="5"/>
        <v>17</v>
      </c>
      <c r="U29" s="1">
        <f t="shared" si="5"/>
        <v>17</v>
      </c>
      <c r="V29" s="1">
        <f t="shared" si="5"/>
        <v>17</v>
      </c>
      <c r="W29" s="1">
        <f t="shared" si="5"/>
        <v>17</v>
      </c>
      <c r="X29" s="24"/>
      <c r="Y29" s="24"/>
      <c r="Z29" s="24"/>
      <c r="AA29" s="24"/>
      <c r="AB29" s="24"/>
      <c r="AC29" s="24"/>
    </row>
    <row r="30" spans="2:29" x14ac:dyDescent="0.2">
      <c r="B30" s="30">
        <v>24</v>
      </c>
      <c r="C30" s="16">
        <f t="shared" si="4"/>
        <v>16.097748036843797</v>
      </c>
      <c r="D30" s="16">
        <f t="shared" si="4"/>
        <v>17.546673018748454</v>
      </c>
      <c r="E30" s="16">
        <f t="shared" si="4"/>
        <v>20.846647537007073</v>
      </c>
      <c r="F30" s="17">
        <f t="shared" si="4"/>
        <v>25.487037236763392</v>
      </c>
      <c r="G30" s="35"/>
      <c r="H30" s="38"/>
      <c r="M30" s="23">
        <f t="shared" si="1"/>
        <v>21.523423378947108</v>
      </c>
      <c r="N30" s="23">
        <f t="shared" si="1"/>
        <v>21.300511843269469</v>
      </c>
      <c r="O30" s="23">
        <f t="shared" si="1"/>
        <v>20.792823455845067</v>
      </c>
      <c r="P30" s="23">
        <f t="shared" si="1"/>
        <v>20.078917348190249</v>
      </c>
      <c r="Q30" s="25"/>
      <c r="R30" s="1">
        <f t="shared" si="5"/>
        <v>19</v>
      </c>
      <c r="S30" s="1">
        <f t="shared" si="5"/>
        <v>19</v>
      </c>
      <c r="T30" s="1">
        <f t="shared" si="5"/>
        <v>19</v>
      </c>
      <c r="U30" s="1">
        <f t="shared" si="5"/>
        <v>19</v>
      </c>
      <c r="V30" s="1">
        <f t="shared" si="5"/>
        <v>19</v>
      </c>
      <c r="W30" s="1">
        <f t="shared" si="5"/>
        <v>19</v>
      </c>
      <c r="X30" s="24"/>
      <c r="Y30" s="24"/>
      <c r="Z30" s="24"/>
      <c r="AA30" s="24"/>
      <c r="AB30" s="24"/>
      <c r="AC30" s="24"/>
    </row>
    <row r="31" spans="2:29" x14ac:dyDescent="0.2">
      <c r="B31" s="30">
        <v>26</v>
      </c>
      <c r="C31" s="16">
        <f t="shared" si="4"/>
        <v>21.212591825064234</v>
      </c>
      <c r="D31" s="16">
        <f t="shared" si="4"/>
        <v>23.121893309715141</v>
      </c>
      <c r="E31" s="16">
        <f t="shared" si="4"/>
        <v>27.470390523655748</v>
      </c>
      <c r="F31" s="17">
        <f t="shared" si="4"/>
        <v>33.585201886392348</v>
      </c>
      <c r="G31" s="35"/>
      <c r="H31" s="38"/>
      <c r="M31" s="23">
        <f t="shared" si="1"/>
        <v>22.736524334605502</v>
      </c>
      <c r="N31" s="23">
        <f t="shared" si="1"/>
        <v>22.44278564465921</v>
      </c>
      <c r="O31" s="23">
        <f t="shared" si="1"/>
        <v>21.773786073283731</v>
      </c>
      <c r="P31" s="23">
        <f t="shared" si="1"/>
        <v>20.833045863631945</v>
      </c>
      <c r="Q31" s="25"/>
      <c r="R31" s="1">
        <f t="shared" si="5"/>
        <v>21</v>
      </c>
      <c r="S31" s="1">
        <f t="shared" si="5"/>
        <v>21</v>
      </c>
      <c r="T31" s="1">
        <f t="shared" si="5"/>
        <v>21</v>
      </c>
      <c r="U31" s="1">
        <f t="shared" si="5"/>
        <v>21</v>
      </c>
      <c r="V31" s="1">
        <f t="shared" si="5"/>
        <v>21</v>
      </c>
      <c r="W31" s="1">
        <f t="shared" si="5"/>
        <v>21</v>
      </c>
      <c r="X31" s="24"/>
      <c r="Y31" s="24"/>
      <c r="Z31" s="24"/>
      <c r="AA31" s="24"/>
      <c r="AB31" s="24"/>
      <c r="AC31" s="24"/>
    </row>
    <row r="32" spans="2:29" x14ac:dyDescent="0.2">
      <c r="B32" s="30">
        <v>28</v>
      </c>
      <c r="C32" s="16">
        <f t="shared" si="4"/>
        <v>26.299866152654182</v>
      </c>
      <c r="D32" s="16">
        <f t="shared" si="4"/>
        <v>28.667062669962867</v>
      </c>
      <c r="E32" s="16">
        <f t="shared" si="4"/>
        <v>34.058430949472069</v>
      </c>
      <c r="F32" s="17">
        <f t="shared" si="4"/>
        <v>41.639716711954065</v>
      </c>
      <c r="G32" s="35"/>
      <c r="H32" s="38"/>
      <c r="M32" s="23">
        <f t="shared" si="1"/>
        <v>23.953866745745511</v>
      </c>
      <c r="N32" s="23">
        <f t="shared" si="1"/>
        <v>23.589682666159561</v>
      </c>
      <c r="O32" s="23">
        <f t="shared" si="1"/>
        <v>22.760241392388913</v>
      </c>
      <c r="P32" s="23">
        <f t="shared" si="1"/>
        <v>21.593889736622451</v>
      </c>
      <c r="Q32" s="25"/>
      <c r="R32" s="1">
        <f t="shared" si="5"/>
        <v>23</v>
      </c>
      <c r="S32" s="1">
        <f t="shared" si="5"/>
        <v>23</v>
      </c>
      <c r="T32" s="1">
        <f t="shared" si="5"/>
        <v>23</v>
      </c>
      <c r="U32" s="1">
        <f t="shared" si="5"/>
        <v>23</v>
      </c>
      <c r="V32" s="1">
        <f t="shared" si="5"/>
        <v>23</v>
      </c>
      <c r="W32" s="1">
        <f t="shared" si="5"/>
        <v>23</v>
      </c>
      <c r="X32" s="24"/>
      <c r="Y32" s="24"/>
      <c r="Z32" s="24"/>
      <c r="AA32" s="24"/>
      <c r="AB32" s="24"/>
      <c r="AC32" s="24"/>
    </row>
    <row r="33" spans="1:23" x14ac:dyDescent="0.2">
      <c r="B33" s="31">
        <v>30</v>
      </c>
      <c r="C33" s="18">
        <f t="shared" si="4"/>
        <v>31.373094506922325</v>
      </c>
      <c r="D33" s="18">
        <f t="shared" si="4"/>
        <v>34.19692180790225</v>
      </c>
      <c r="E33" s="18">
        <f t="shared" si="4"/>
        <v>40.628281784142871</v>
      </c>
      <c r="F33" s="19">
        <f t="shared" si="4"/>
        <v>49.67199300798606</v>
      </c>
      <c r="G33" s="36"/>
      <c r="H33" s="39"/>
      <c r="M33" s="23">
        <f t="shared" si="1"/>
        <v>25.173370075858102</v>
      </c>
      <c r="N33" s="23">
        <f t="shared" si="1"/>
        <v>24.738935106476575</v>
      </c>
      <c r="O33" s="23">
        <f t="shared" si="1"/>
        <v>23.749495110131868</v>
      </c>
      <c r="P33" s="23">
        <f t="shared" si="1"/>
        <v>22.358154921848296</v>
      </c>
      <c r="R33" s="1">
        <f t="shared" si="5"/>
        <v>25</v>
      </c>
      <c r="S33" s="1">
        <f t="shared" si="5"/>
        <v>25</v>
      </c>
      <c r="T33" s="1">
        <f t="shared" si="5"/>
        <v>25</v>
      </c>
      <c r="U33" s="1">
        <f t="shared" si="5"/>
        <v>25</v>
      </c>
      <c r="V33" s="1">
        <f t="shared" si="5"/>
        <v>25</v>
      </c>
      <c r="W33" s="1">
        <f t="shared" si="5"/>
        <v>25</v>
      </c>
    </row>
    <row r="34" spans="1:23" x14ac:dyDescent="0.2">
      <c r="B34" s="29">
        <v>22</v>
      </c>
      <c r="C34" s="14">
        <f t="shared" ref="C34:F38" si="6">C$13*(($E$8-$E$7)/(LN(($B34-$E$7)/($B34-$E$8))))</f>
        <v>9.5001468442538251</v>
      </c>
      <c r="D34" s="14">
        <f t="shared" si="6"/>
        <v>10.274874081211198</v>
      </c>
      <c r="E34" s="14">
        <f t="shared" si="6"/>
        <v>11.10586642476324</v>
      </c>
      <c r="F34" s="15">
        <f t="shared" si="6"/>
        <v>12.023420470768622</v>
      </c>
      <c r="G34" s="34" t="s">
        <v>13</v>
      </c>
      <c r="H34" s="37" t="s">
        <v>21</v>
      </c>
      <c r="M34" s="23">
        <f t="shared" si="1"/>
        <v>20.538438947037871</v>
      </c>
      <c r="N34" s="23">
        <f t="shared" si="1"/>
        <v>20.419250141352123</v>
      </c>
      <c r="O34" s="23">
        <f t="shared" si="1"/>
        <v>20.29140516542104</v>
      </c>
      <c r="P34" s="23">
        <f t="shared" si="1"/>
        <v>20.150243004497135</v>
      </c>
      <c r="R34" s="1">
        <f t="shared" si="5"/>
        <v>17</v>
      </c>
      <c r="S34" s="1">
        <f t="shared" si="5"/>
        <v>17</v>
      </c>
      <c r="T34" s="1">
        <f t="shared" si="5"/>
        <v>17</v>
      </c>
      <c r="U34" s="1">
        <f t="shared" si="5"/>
        <v>17</v>
      </c>
      <c r="V34" s="1">
        <f t="shared" si="5"/>
        <v>17</v>
      </c>
      <c r="W34" s="1">
        <f t="shared" si="5"/>
        <v>17</v>
      </c>
    </row>
    <row r="35" spans="1:23" x14ac:dyDescent="0.2">
      <c r="B35" s="30">
        <v>24</v>
      </c>
      <c r="C35" s="16">
        <f t="shared" si="6"/>
        <v>14.010530111368807</v>
      </c>
      <c r="D35" s="16">
        <f t="shared" si="6"/>
        <v>15.153074480359704</v>
      </c>
      <c r="E35" s="16">
        <f t="shared" si="6"/>
        <v>16.378596932014741</v>
      </c>
      <c r="F35" s="17">
        <f t="shared" si="6"/>
        <v>17.731777972383849</v>
      </c>
      <c r="G35" s="35"/>
      <c r="H35" s="38"/>
      <c r="M35" s="23">
        <f t="shared" si="1"/>
        <v>21.844533829020182</v>
      </c>
      <c r="N35" s="23">
        <f t="shared" si="1"/>
        <v>21.668757772252352</v>
      </c>
      <c r="O35" s="23">
        <f t="shared" si="1"/>
        <v>21.480215856613118</v>
      </c>
      <c r="P35" s="23">
        <f t="shared" si="1"/>
        <v>21.272034158094794</v>
      </c>
      <c r="R35" s="1">
        <f t="shared" si="5"/>
        <v>19</v>
      </c>
      <c r="S35" s="1">
        <f t="shared" si="5"/>
        <v>19</v>
      </c>
      <c r="T35" s="1">
        <f t="shared" si="5"/>
        <v>19</v>
      </c>
      <c r="U35" s="1">
        <f t="shared" si="5"/>
        <v>19</v>
      </c>
      <c r="V35" s="1">
        <f t="shared" si="5"/>
        <v>19</v>
      </c>
      <c r="W35" s="1">
        <f t="shared" si="5"/>
        <v>19</v>
      </c>
    </row>
    <row r="36" spans="1:23" x14ac:dyDescent="0.2">
      <c r="B36" s="30">
        <v>26</v>
      </c>
      <c r="C36" s="16">
        <f t="shared" si="6"/>
        <v>18.462188364796191</v>
      </c>
      <c r="D36" s="16">
        <f t="shared" si="6"/>
        <v>19.967760901150871</v>
      </c>
      <c r="E36" s="16">
        <f t="shared" si="6"/>
        <v>21.582676694335778</v>
      </c>
      <c r="F36" s="17">
        <f t="shared" si="6"/>
        <v>23.365812882644111</v>
      </c>
      <c r="G36" s="35"/>
      <c r="H36" s="38"/>
      <c r="M36" s="23">
        <f t="shared" si="1"/>
        <v>23.159663328492893</v>
      </c>
      <c r="N36" s="23">
        <f t="shared" si="1"/>
        <v>22.928036784438326</v>
      </c>
      <c r="O36" s="23">
        <f t="shared" si="1"/>
        <v>22.679588200871418</v>
      </c>
      <c r="P36" s="23">
        <f t="shared" si="1"/>
        <v>22.405259556516292</v>
      </c>
      <c r="R36" s="1">
        <f t="shared" si="5"/>
        <v>21</v>
      </c>
      <c r="S36" s="1">
        <f t="shared" si="5"/>
        <v>21</v>
      </c>
      <c r="T36" s="1">
        <f t="shared" si="5"/>
        <v>21</v>
      </c>
      <c r="U36" s="1">
        <f t="shared" si="5"/>
        <v>21</v>
      </c>
      <c r="V36" s="1">
        <f t="shared" si="5"/>
        <v>21</v>
      </c>
      <c r="W36" s="1">
        <f t="shared" si="5"/>
        <v>21</v>
      </c>
    </row>
    <row r="37" spans="1:23" x14ac:dyDescent="0.2">
      <c r="B37" s="30">
        <v>28</v>
      </c>
      <c r="C37" s="16">
        <f t="shared" si="6"/>
        <v>22.889851786310835</v>
      </c>
      <c r="D37" s="16">
        <f t="shared" si="6"/>
        <v>24.756495736082883</v>
      </c>
      <c r="E37" s="16">
        <f t="shared" si="6"/>
        <v>26.758706006229431</v>
      </c>
      <c r="F37" s="17">
        <f t="shared" si="6"/>
        <v>28.969479846182917</v>
      </c>
      <c r="G37" s="35"/>
      <c r="H37" s="38"/>
      <c r="M37" s="23">
        <f t="shared" si="1"/>
        <v>24.478484340567565</v>
      </c>
      <c r="N37" s="23">
        <f t="shared" si="1"/>
        <v>24.191308348294942</v>
      </c>
      <c r="O37" s="23">
        <f t="shared" si="1"/>
        <v>23.883275999041626</v>
      </c>
      <c r="P37" s="23">
        <f t="shared" si="1"/>
        <v>23.543156946741089</v>
      </c>
      <c r="R37" s="1">
        <f t="shared" si="5"/>
        <v>23</v>
      </c>
      <c r="S37" s="1">
        <f t="shared" si="5"/>
        <v>23</v>
      </c>
      <c r="T37" s="1">
        <f t="shared" si="5"/>
        <v>23</v>
      </c>
      <c r="U37" s="1">
        <f t="shared" si="5"/>
        <v>23</v>
      </c>
      <c r="V37" s="1">
        <f t="shared" si="5"/>
        <v>23</v>
      </c>
      <c r="W37" s="1">
        <f t="shared" si="5"/>
        <v>23</v>
      </c>
    </row>
    <row r="38" spans="1:23" x14ac:dyDescent="0.2">
      <c r="B38" s="31">
        <v>30</v>
      </c>
      <c r="C38" s="18">
        <f t="shared" si="6"/>
        <v>27.305290421369747</v>
      </c>
      <c r="D38" s="18">
        <f t="shared" si="6"/>
        <v>29.532008865754801</v>
      </c>
      <c r="E38" s="18">
        <f t="shared" si="6"/>
        <v>31.920444292134292</v>
      </c>
      <c r="F38" s="19">
        <f t="shared" si="6"/>
        <v>34.557675075428321</v>
      </c>
      <c r="G38" s="36"/>
      <c r="H38" s="39"/>
      <c r="M38" s="23">
        <f t="shared" si="1"/>
        <v>25.79918608902004</v>
      </c>
      <c r="N38" s="23">
        <f t="shared" si="1"/>
        <v>25.456614020653106</v>
      </c>
      <c r="O38" s="23">
        <f t="shared" si="1"/>
        <v>25.089162416594725</v>
      </c>
      <c r="P38" s="23">
        <f t="shared" si="1"/>
        <v>24.683434603780256</v>
      </c>
      <c r="R38" s="1">
        <f t="shared" si="5"/>
        <v>25</v>
      </c>
      <c r="S38" s="1">
        <f t="shared" si="5"/>
        <v>25</v>
      </c>
      <c r="T38" s="1">
        <f t="shared" si="5"/>
        <v>25</v>
      </c>
      <c r="U38" s="1">
        <f t="shared" si="5"/>
        <v>25</v>
      </c>
      <c r="V38" s="1">
        <f t="shared" si="5"/>
        <v>25</v>
      </c>
      <c r="W38" s="1">
        <f t="shared" si="5"/>
        <v>25</v>
      </c>
    </row>
    <row r="39" spans="1:23" ht="5.25" customHeight="1" x14ac:dyDescent="0.2"/>
    <row r="40" spans="1:23" x14ac:dyDescent="0.2">
      <c r="A40" s="40" t="s">
        <v>33</v>
      </c>
      <c r="B40" s="40"/>
      <c r="C40" s="40"/>
      <c r="D40" s="40"/>
      <c r="E40" s="40"/>
      <c r="F40" s="40"/>
      <c r="G40" s="40"/>
      <c r="H40" s="40"/>
      <c r="I40" s="40"/>
      <c r="J40" s="40"/>
      <c r="K40" s="40"/>
    </row>
    <row r="41" spans="1:23" x14ac:dyDescent="0.2">
      <c r="A41" s="40"/>
      <c r="B41" s="40"/>
      <c r="C41" s="40"/>
      <c r="D41" s="40"/>
      <c r="E41" s="40"/>
      <c r="F41" s="40"/>
      <c r="G41" s="40"/>
      <c r="H41" s="40"/>
      <c r="I41" s="40"/>
      <c r="J41" s="40"/>
      <c r="K41" s="40"/>
    </row>
    <row r="42" spans="1:23" x14ac:dyDescent="0.2">
      <c r="A42" s="40"/>
      <c r="B42" s="40"/>
      <c r="C42" s="40"/>
      <c r="D42" s="40"/>
      <c r="E42" s="40"/>
      <c r="F42" s="40"/>
      <c r="G42" s="40"/>
      <c r="H42" s="40"/>
      <c r="I42" s="40"/>
      <c r="J42" s="40"/>
      <c r="K42" s="40"/>
    </row>
    <row r="43" spans="1:23" x14ac:dyDescent="0.2">
      <c r="A43" s="40"/>
      <c r="B43" s="40"/>
      <c r="C43" s="40"/>
      <c r="D43" s="40"/>
      <c r="E43" s="40"/>
      <c r="F43" s="40"/>
      <c r="G43" s="40"/>
      <c r="H43" s="40"/>
      <c r="I43" s="40"/>
      <c r="J43" s="40"/>
      <c r="K43" s="40"/>
    </row>
    <row r="44" spans="1:23" x14ac:dyDescent="0.2">
      <c r="A44" s="20"/>
      <c r="B44" s="20"/>
      <c r="C44" s="20"/>
      <c r="D44" s="20"/>
      <c r="E44" s="20"/>
      <c r="F44" s="20"/>
      <c r="G44" s="20"/>
      <c r="H44" s="20"/>
      <c r="I44" s="20"/>
      <c r="J44" s="20"/>
      <c r="K44" s="20"/>
    </row>
    <row r="45" spans="1:23" x14ac:dyDescent="0.2">
      <c r="A45" s="20"/>
      <c r="B45" s="20"/>
      <c r="C45" s="20"/>
      <c r="D45" s="20"/>
      <c r="E45" s="20"/>
      <c r="F45" s="20"/>
      <c r="G45" s="20"/>
      <c r="H45" s="20"/>
      <c r="I45" s="20"/>
      <c r="J45" s="20"/>
      <c r="K45" s="20"/>
    </row>
  </sheetData>
  <sheetProtection password="CACD" sheet="1" objects="1" scenarios="1"/>
  <mergeCells count="16">
    <mergeCell ref="G34:G38"/>
    <mergeCell ref="H34:H38"/>
    <mergeCell ref="A40:K43"/>
    <mergeCell ref="G18:H18"/>
    <mergeCell ref="G19:G23"/>
    <mergeCell ref="H19:H23"/>
    <mergeCell ref="G24:G28"/>
    <mergeCell ref="H24:H28"/>
    <mergeCell ref="G29:G33"/>
    <mergeCell ref="H29:H33"/>
    <mergeCell ref="A7:D7"/>
    <mergeCell ref="A8:D8"/>
    <mergeCell ref="C16:F16"/>
    <mergeCell ref="G16:H16"/>
    <mergeCell ref="C17:F17"/>
    <mergeCell ref="G17:H17"/>
  </mergeCells>
  <conditionalFormatting sqref="E7">
    <cfRule type="cellIs" dxfId="2" priority="1" stopIfTrue="1" operator="greaterThanOrEqual">
      <formula>60</formula>
    </cfRule>
  </conditionalFormatting>
  <conditionalFormatting sqref="E8:E9">
    <cfRule type="cellIs" dxfId="1" priority="2" stopIfTrue="1" operator="lessThanOrEqual">
      <formula>$E$7</formula>
    </cfRule>
  </conditionalFormatting>
  <conditionalFormatting sqref="C19:F38">
    <cfRule type="expression" dxfId="0" priority="3" stopIfTrue="1">
      <formula>M19&lt;R19</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4"/>
  <sheetViews>
    <sheetView showGridLines="0" workbookViewId="0">
      <selection activeCell="E9" sqref="E9"/>
    </sheetView>
  </sheetViews>
  <sheetFormatPr baseColWidth="10" defaultRowHeight="12.75" x14ac:dyDescent="0.2"/>
  <cols>
    <col min="1" max="1" width="10.7109375" style="1" customWidth="1"/>
    <col min="2" max="2" width="10.5703125" style="1" customWidth="1"/>
    <col min="3" max="6" width="5.7109375" style="1" customWidth="1"/>
    <col min="7" max="8" width="4.85546875" style="1" customWidth="1"/>
    <col min="9" max="9" width="5.7109375" style="1" customWidth="1"/>
    <col min="10" max="11" width="4.7109375" style="1" customWidth="1"/>
    <col min="12" max="12" width="0" style="1" hidden="1" customWidth="1"/>
    <col min="13" max="16" width="4.5703125" style="1" hidden="1" customWidth="1"/>
    <col min="17" max="29" width="3" style="1" hidden="1" customWidth="1"/>
    <col min="30" max="16384" width="11.42578125" style="1"/>
  </cols>
  <sheetData>
    <row r="2" spans="1:29" ht="54" customHeight="1" x14ac:dyDescent="0.2"/>
    <row r="3" spans="1:29" ht="3" customHeight="1" x14ac:dyDescent="0.2"/>
    <row r="4" spans="1:29" ht="15.75" x14ac:dyDescent="0.25">
      <c r="A4" s="2" t="s">
        <v>32</v>
      </c>
      <c r="R4" s="26">
        <v>35</v>
      </c>
      <c r="S4" s="27">
        <v>40</v>
      </c>
      <c r="T4" s="27">
        <v>45</v>
      </c>
      <c r="U4" s="27">
        <v>50</v>
      </c>
      <c r="V4" s="27">
        <v>55</v>
      </c>
      <c r="W4" s="27">
        <v>60</v>
      </c>
      <c r="X4" s="27">
        <v>65</v>
      </c>
      <c r="Y4" s="27">
        <v>70</v>
      </c>
      <c r="Z4" s="27">
        <v>75</v>
      </c>
      <c r="AA4" s="27">
        <v>80</v>
      </c>
      <c r="AB4" s="27">
        <v>85</v>
      </c>
      <c r="AC4" s="28">
        <v>90</v>
      </c>
    </row>
    <row r="5" spans="1:29" ht="15.75" x14ac:dyDescent="0.25">
      <c r="A5" s="2" t="s">
        <v>24</v>
      </c>
      <c r="Q5" s="25">
        <v>22</v>
      </c>
      <c r="R5" s="24">
        <v>9</v>
      </c>
      <c r="S5" s="24">
        <v>9</v>
      </c>
      <c r="T5" s="24">
        <v>10</v>
      </c>
      <c r="U5" s="24">
        <v>11</v>
      </c>
      <c r="V5" s="24">
        <v>12</v>
      </c>
      <c r="W5" s="24">
        <v>13</v>
      </c>
      <c r="X5" s="24">
        <v>14</v>
      </c>
      <c r="Y5" s="24">
        <v>15</v>
      </c>
      <c r="Z5" s="24">
        <v>17</v>
      </c>
      <c r="AA5" s="24">
        <v>18</v>
      </c>
      <c r="AB5" s="24">
        <v>19</v>
      </c>
      <c r="AC5" s="24">
        <v>20</v>
      </c>
    </row>
    <row r="6" spans="1:29" ht="15" customHeight="1" x14ac:dyDescent="0.25">
      <c r="A6" s="2"/>
      <c r="E6" s="3" t="s">
        <v>22</v>
      </c>
      <c r="Q6" s="25">
        <v>24</v>
      </c>
      <c r="R6" s="24">
        <v>9</v>
      </c>
      <c r="S6" s="24">
        <v>10</v>
      </c>
      <c r="T6" s="24">
        <v>11</v>
      </c>
      <c r="U6" s="24">
        <v>12</v>
      </c>
      <c r="V6" s="24">
        <v>13</v>
      </c>
      <c r="W6" s="24">
        <v>15</v>
      </c>
      <c r="X6" s="24">
        <v>17</v>
      </c>
      <c r="Y6" s="24">
        <v>18</v>
      </c>
      <c r="Z6" s="24">
        <v>19</v>
      </c>
      <c r="AA6" s="24">
        <v>20</v>
      </c>
      <c r="AB6" s="24">
        <v>21</v>
      </c>
      <c r="AC6" s="24">
        <v>22</v>
      </c>
    </row>
    <row r="7" spans="1:29" ht="15.75" x14ac:dyDescent="0.35">
      <c r="A7" s="43" t="s">
        <v>7</v>
      </c>
      <c r="B7" s="43"/>
      <c r="C7" s="43"/>
      <c r="D7" s="43"/>
      <c r="E7" s="21">
        <v>16</v>
      </c>
      <c r="F7" s="4" t="s">
        <v>1</v>
      </c>
      <c r="G7" s="5" t="str">
        <f>IF(E7&gt;=60,"Vorlauftemperatur zu hoch!!!"," ")</f>
        <v xml:space="preserve"> </v>
      </c>
      <c r="Q7" s="25">
        <v>26</v>
      </c>
      <c r="R7" s="24">
        <v>9</v>
      </c>
      <c r="S7" s="24">
        <v>10</v>
      </c>
      <c r="T7" s="24">
        <v>12</v>
      </c>
      <c r="U7" s="24">
        <v>14</v>
      </c>
      <c r="V7" s="24">
        <v>16</v>
      </c>
      <c r="W7" s="24">
        <v>18</v>
      </c>
      <c r="X7" s="24">
        <v>19</v>
      </c>
      <c r="Y7" s="24">
        <v>20</v>
      </c>
      <c r="Z7" s="24">
        <v>21</v>
      </c>
      <c r="AA7" s="24">
        <v>22</v>
      </c>
      <c r="AB7" s="24">
        <v>23</v>
      </c>
      <c r="AC7" s="24">
        <v>24</v>
      </c>
    </row>
    <row r="8" spans="1:29" ht="15.75" x14ac:dyDescent="0.35">
      <c r="A8" s="43" t="s">
        <v>8</v>
      </c>
      <c r="B8" s="43"/>
      <c r="C8" s="43"/>
      <c r="D8" s="43"/>
      <c r="E8" s="21">
        <v>19</v>
      </c>
      <c r="F8" s="4" t="s">
        <v>1</v>
      </c>
      <c r="G8" s="5" t="str">
        <f>IF(E8&lt;=E7,"Rücklauftemperatur zu niedrig!!!"," ")</f>
        <v xml:space="preserve"> </v>
      </c>
      <c r="H8" s="6"/>
      <c r="I8" s="6"/>
      <c r="J8" s="6"/>
      <c r="K8" s="6"/>
      <c r="L8" s="6"/>
      <c r="Q8" s="25">
        <v>28</v>
      </c>
      <c r="R8" s="24">
        <v>10</v>
      </c>
      <c r="S8" s="24">
        <v>12</v>
      </c>
      <c r="T8" s="24">
        <v>14</v>
      </c>
      <c r="U8" s="24">
        <v>16</v>
      </c>
      <c r="V8" s="24">
        <v>18</v>
      </c>
      <c r="W8" s="24">
        <v>20</v>
      </c>
      <c r="X8" s="24">
        <v>21</v>
      </c>
      <c r="Y8" s="24">
        <v>22</v>
      </c>
      <c r="Z8" s="24">
        <v>23</v>
      </c>
      <c r="AA8" s="24">
        <v>24</v>
      </c>
      <c r="AB8" s="24">
        <v>25</v>
      </c>
      <c r="AC8" s="24">
        <v>25</v>
      </c>
    </row>
    <row r="9" spans="1:29" x14ac:dyDescent="0.2">
      <c r="A9" s="4" t="s">
        <v>31</v>
      </c>
      <c r="E9" s="21">
        <v>75</v>
      </c>
      <c r="F9" s="4" t="s">
        <v>28</v>
      </c>
      <c r="G9" s="7" t="str">
        <f>IF((E8-E7)&lt;=2,"Bitte eine Spreizung &gt; 2 K wählen!!"," ")</f>
        <v xml:space="preserve"> </v>
      </c>
      <c r="Q9" s="25">
        <v>30</v>
      </c>
      <c r="R9" s="24">
        <v>12</v>
      </c>
      <c r="S9" s="24">
        <v>14</v>
      </c>
      <c r="T9" s="24">
        <v>17</v>
      </c>
      <c r="U9" s="24">
        <v>19</v>
      </c>
      <c r="V9" s="24">
        <v>20</v>
      </c>
      <c r="W9" s="24">
        <v>21</v>
      </c>
      <c r="X9" s="24">
        <v>23</v>
      </c>
      <c r="Y9" s="24">
        <v>24</v>
      </c>
      <c r="Z9" s="24">
        <v>25</v>
      </c>
      <c r="AA9" s="24">
        <v>25</v>
      </c>
      <c r="AB9" s="24">
        <v>25</v>
      </c>
      <c r="AC9" s="24">
        <v>25</v>
      </c>
    </row>
    <row r="10" spans="1:29" hidden="1" x14ac:dyDescent="0.2">
      <c r="B10" s="1" t="s">
        <v>14</v>
      </c>
      <c r="C10" s="1">
        <v>3.4929999999999999</v>
      </c>
      <c r="D10" s="1">
        <v>3.9220000000000002</v>
      </c>
      <c r="E10" s="1">
        <v>4.4180000000000001</v>
      </c>
      <c r="F10" s="1">
        <v>4.9969999999999999</v>
      </c>
      <c r="Q10" s="9"/>
      <c r="R10" s="9"/>
      <c r="S10" s="9"/>
      <c r="T10" s="9"/>
      <c r="U10" s="9"/>
      <c r="V10" s="9"/>
      <c r="W10" s="9"/>
      <c r="X10" s="9"/>
      <c r="Y10" s="9"/>
      <c r="Z10" s="9"/>
      <c r="AA10" s="9"/>
      <c r="AB10" s="9"/>
      <c r="AC10" s="9"/>
    </row>
    <row r="11" spans="1:29" hidden="1" x14ac:dyDescent="0.2">
      <c r="B11" s="1" t="s">
        <v>15</v>
      </c>
      <c r="C11" s="1">
        <v>2.891</v>
      </c>
      <c r="D11" s="1">
        <v>3.2</v>
      </c>
      <c r="E11" s="1">
        <v>3.5419999999999998</v>
      </c>
      <c r="F11" s="1">
        <v>3.9359999999999999</v>
      </c>
      <c r="Q11" s="9"/>
      <c r="R11" s="9"/>
      <c r="S11" s="9"/>
      <c r="T11" s="9"/>
      <c r="U11" s="9"/>
      <c r="V11" s="9"/>
      <c r="W11" s="9"/>
      <c r="X11" s="9"/>
      <c r="Y11" s="9"/>
      <c r="Z11" s="9"/>
      <c r="AA11" s="9"/>
      <c r="AB11" s="9"/>
      <c r="AC11" s="9"/>
    </row>
    <row r="12" spans="1:29" hidden="1" x14ac:dyDescent="0.2">
      <c r="B12" s="1" t="s">
        <v>16</v>
      </c>
      <c r="C12" s="1">
        <v>2.4660000000000002</v>
      </c>
      <c r="D12" s="1">
        <v>2.702</v>
      </c>
      <c r="E12" s="1">
        <v>2.956</v>
      </c>
      <c r="F12" s="1">
        <v>3.2469999999999999</v>
      </c>
    </row>
    <row r="13" spans="1:29" hidden="1" x14ac:dyDescent="0.2">
      <c r="B13" s="1" t="s">
        <v>17</v>
      </c>
      <c r="C13" s="1">
        <v>2.149</v>
      </c>
      <c r="D13" s="1">
        <v>2.3380000000000001</v>
      </c>
      <c r="E13" s="1">
        <v>2.536</v>
      </c>
      <c r="F13" s="1">
        <v>2.7629999999999999</v>
      </c>
    </row>
    <row r="14" spans="1:29" ht="12" customHeight="1" x14ac:dyDescent="0.2"/>
    <row r="15" spans="1:29" s="9" customFormat="1" ht="14.25" x14ac:dyDescent="0.2">
      <c r="B15" s="8" t="s">
        <v>2</v>
      </c>
      <c r="C15" s="44" t="s">
        <v>27</v>
      </c>
      <c r="D15" s="45"/>
      <c r="E15" s="45"/>
      <c r="F15" s="46"/>
      <c r="G15" s="50" t="s">
        <v>5</v>
      </c>
      <c r="H15" s="51"/>
      <c r="Q15" s="1"/>
      <c r="X15" s="1"/>
      <c r="Y15" s="1"/>
      <c r="Z15" s="1"/>
      <c r="AA15" s="1"/>
      <c r="AB15" s="1"/>
      <c r="AC15" s="1"/>
    </row>
    <row r="16" spans="1:29" s="9" customFormat="1" x14ac:dyDescent="0.2">
      <c r="B16" s="10" t="s">
        <v>0</v>
      </c>
      <c r="C16" s="47" t="s">
        <v>26</v>
      </c>
      <c r="D16" s="48"/>
      <c r="E16" s="48"/>
      <c r="F16" s="49"/>
      <c r="G16" s="52" t="s">
        <v>6</v>
      </c>
      <c r="H16" s="53"/>
      <c r="Q16" s="1"/>
      <c r="X16" s="1"/>
      <c r="Y16" s="1"/>
      <c r="Z16" s="1"/>
      <c r="AA16" s="1"/>
      <c r="AB16" s="1"/>
      <c r="AC16" s="1"/>
    </row>
    <row r="17" spans="2:29" s="9" customFormat="1" ht="16.5" x14ac:dyDescent="0.35">
      <c r="B17" s="11" t="s">
        <v>9</v>
      </c>
      <c r="C17" s="12">
        <v>200</v>
      </c>
      <c r="D17" s="12">
        <v>150</v>
      </c>
      <c r="E17" s="12">
        <v>100</v>
      </c>
      <c r="F17" s="13">
        <v>50</v>
      </c>
      <c r="G17" s="54" t="s">
        <v>10</v>
      </c>
      <c r="H17" s="55"/>
      <c r="M17" s="9" t="s">
        <v>29</v>
      </c>
      <c r="Q17" s="25"/>
      <c r="R17" s="9" t="s">
        <v>30</v>
      </c>
      <c r="X17" s="24"/>
      <c r="Y17" s="24"/>
      <c r="Z17" s="24"/>
      <c r="AA17" s="24"/>
      <c r="AB17" s="24"/>
      <c r="AC17" s="24"/>
    </row>
    <row r="18" spans="2:29" x14ac:dyDescent="0.2">
      <c r="B18" s="29">
        <v>22</v>
      </c>
      <c r="C18" s="14">
        <f t="shared" ref="C18:F22" si="0">C$10*(($E$8-$E$7)/(LN(($B18-$E$7)/($B18-$E$8))))</f>
        <v>15.118001333475448</v>
      </c>
      <c r="D18" s="14">
        <f t="shared" si="0"/>
        <v>16.974749851099546</v>
      </c>
      <c r="E18" s="14">
        <f t="shared" si="0"/>
        <v>19.121480071942322</v>
      </c>
      <c r="F18" s="15">
        <f t="shared" si="0"/>
        <v>21.62744135796645</v>
      </c>
      <c r="G18" s="41" t="s">
        <v>3</v>
      </c>
      <c r="H18" s="42" t="s">
        <v>4</v>
      </c>
      <c r="M18" s="23">
        <f t="shared" ref="M18:M37" si="1">$B18-(C18/6.5)</f>
        <v>19.674153641003777</v>
      </c>
      <c r="N18" s="23">
        <f t="shared" ref="N18:N37" si="2">$B18-(D18/6.5)</f>
        <v>19.388500022907763</v>
      </c>
      <c r="O18" s="23">
        <f t="shared" ref="O18:O37" si="3">$B18-(E18/6.5)</f>
        <v>19.058233835085797</v>
      </c>
      <c r="P18" s="23">
        <f t="shared" ref="P18:P37" si="4">$B18-(F18/6.5)</f>
        <v>18.672701329543624</v>
      </c>
      <c r="Q18" s="25"/>
      <c r="R18" s="1">
        <f t="shared" ref="R18:W27" si="5">INDEX(Taupunkt,MATCH($B18,Temp,0),MATCH($E$9,Feuchte,0))</f>
        <v>17</v>
      </c>
      <c r="S18" s="1">
        <f t="shared" si="5"/>
        <v>17</v>
      </c>
      <c r="T18" s="1">
        <f t="shared" si="5"/>
        <v>17</v>
      </c>
      <c r="U18" s="1">
        <f t="shared" si="5"/>
        <v>17</v>
      </c>
      <c r="V18" s="1">
        <f t="shared" si="5"/>
        <v>17</v>
      </c>
      <c r="W18" s="1">
        <f t="shared" si="5"/>
        <v>17</v>
      </c>
      <c r="X18" s="24"/>
      <c r="Y18" s="24"/>
      <c r="Z18" s="24"/>
      <c r="AA18" s="24"/>
      <c r="AB18" s="24"/>
      <c r="AC18" s="24"/>
    </row>
    <row r="19" spans="2:29" x14ac:dyDescent="0.2">
      <c r="B19" s="30">
        <v>24</v>
      </c>
      <c r="C19" s="16">
        <f t="shared" si="0"/>
        <v>22.29557251891173</v>
      </c>
      <c r="D19" s="16">
        <f t="shared" si="0"/>
        <v>25.03384924682846</v>
      </c>
      <c r="E19" s="16">
        <f t="shared" si="0"/>
        <v>28.199782246937311</v>
      </c>
      <c r="F19" s="17">
        <f t="shared" si="0"/>
        <v>31.895498390209536</v>
      </c>
      <c r="G19" s="35"/>
      <c r="H19" s="38"/>
      <c r="M19" s="23">
        <f t="shared" si="1"/>
        <v>20.569911920167428</v>
      </c>
      <c r="N19" s="23">
        <f t="shared" si="2"/>
        <v>20.148638577411006</v>
      </c>
      <c r="O19" s="23">
        <f t="shared" si="3"/>
        <v>19.661571962009646</v>
      </c>
      <c r="P19" s="23">
        <f t="shared" si="4"/>
        <v>19.093000247660072</v>
      </c>
      <c r="Q19" s="25"/>
      <c r="R19" s="1">
        <f t="shared" si="5"/>
        <v>19</v>
      </c>
      <c r="S19" s="1">
        <f t="shared" si="5"/>
        <v>19</v>
      </c>
      <c r="T19" s="1">
        <f t="shared" si="5"/>
        <v>19</v>
      </c>
      <c r="U19" s="1">
        <f t="shared" si="5"/>
        <v>19</v>
      </c>
      <c r="V19" s="1">
        <f t="shared" si="5"/>
        <v>19</v>
      </c>
      <c r="W19" s="1">
        <f t="shared" si="5"/>
        <v>19</v>
      </c>
      <c r="X19" s="24"/>
      <c r="Y19" s="24"/>
      <c r="Z19" s="24"/>
      <c r="AA19" s="24"/>
      <c r="AB19" s="24"/>
      <c r="AC19" s="24"/>
    </row>
    <row r="20" spans="2:29" x14ac:dyDescent="0.2">
      <c r="B20" s="30">
        <v>26</v>
      </c>
      <c r="C20" s="16">
        <f t="shared" si="0"/>
        <v>29.379692008306652</v>
      </c>
      <c r="D20" s="16">
        <f t="shared" si="0"/>
        <v>32.988019483704178</v>
      </c>
      <c r="E20" s="16">
        <f t="shared" si="0"/>
        <v>37.159885282765188</v>
      </c>
      <c r="F20" s="17">
        <f t="shared" si="0"/>
        <v>42.029865721588415</v>
      </c>
      <c r="G20" s="35"/>
      <c r="H20" s="38"/>
      <c r="M20" s="23">
        <f t="shared" si="1"/>
        <v>21.480047383337439</v>
      </c>
      <c r="N20" s="23">
        <f t="shared" si="2"/>
        <v>20.924920079430127</v>
      </c>
      <c r="O20" s="23">
        <f t="shared" si="3"/>
        <v>20.28309457188228</v>
      </c>
      <c r="P20" s="23">
        <f t="shared" si="4"/>
        <v>19.533866812063323</v>
      </c>
      <c r="Q20" s="25"/>
      <c r="R20" s="1">
        <f t="shared" si="5"/>
        <v>21</v>
      </c>
      <c r="S20" s="1">
        <f t="shared" si="5"/>
        <v>21</v>
      </c>
      <c r="T20" s="1">
        <f t="shared" si="5"/>
        <v>21</v>
      </c>
      <c r="U20" s="1">
        <f t="shared" si="5"/>
        <v>21</v>
      </c>
      <c r="V20" s="1">
        <f t="shared" si="5"/>
        <v>21</v>
      </c>
      <c r="W20" s="1">
        <f t="shared" si="5"/>
        <v>21</v>
      </c>
      <c r="X20" s="24"/>
      <c r="Y20" s="24"/>
      <c r="Z20" s="24"/>
      <c r="AA20" s="24"/>
      <c r="AB20" s="24"/>
      <c r="AC20" s="24"/>
    </row>
    <row r="21" spans="2:29" x14ac:dyDescent="0.2">
      <c r="B21" s="30">
        <v>28</v>
      </c>
      <c r="C21" s="16">
        <f t="shared" si="0"/>
        <v>36.425627466780753</v>
      </c>
      <c r="D21" s="16">
        <f t="shared" si="0"/>
        <v>40.899316039139457</v>
      </c>
      <c r="E21" s="16">
        <f t="shared" si="0"/>
        <v>46.071692570351381</v>
      </c>
      <c r="F21" s="17">
        <f t="shared" si="0"/>
        <v>52.109607916262071</v>
      </c>
      <c r="G21" s="35"/>
      <c r="H21" s="38"/>
      <c r="M21" s="23">
        <f t="shared" si="1"/>
        <v>22.396057312802959</v>
      </c>
      <c r="N21" s="23">
        <f t="shared" si="2"/>
        <v>21.707797532440082</v>
      </c>
      <c r="O21" s="23">
        <f t="shared" si="3"/>
        <v>20.912047296869019</v>
      </c>
      <c r="P21" s="23">
        <f t="shared" si="4"/>
        <v>19.983137243651989</v>
      </c>
      <c r="Q21" s="25"/>
      <c r="R21" s="1">
        <f t="shared" si="5"/>
        <v>23</v>
      </c>
      <c r="S21" s="1">
        <f t="shared" si="5"/>
        <v>23</v>
      </c>
      <c r="T21" s="1">
        <f t="shared" si="5"/>
        <v>23</v>
      </c>
      <c r="U21" s="1">
        <f t="shared" si="5"/>
        <v>23</v>
      </c>
      <c r="V21" s="1">
        <f t="shared" si="5"/>
        <v>23</v>
      </c>
      <c r="W21" s="1">
        <f t="shared" si="5"/>
        <v>23</v>
      </c>
      <c r="X21" s="24"/>
      <c r="Y21" s="24"/>
      <c r="Z21" s="24"/>
      <c r="AA21" s="24"/>
      <c r="AB21" s="24"/>
      <c r="AC21" s="24"/>
    </row>
    <row r="22" spans="2:29" x14ac:dyDescent="0.2">
      <c r="B22" s="31">
        <v>30</v>
      </c>
      <c r="C22" s="18">
        <f t="shared" si="0"/>
        <v>43.452109085122792</v>
      </c>
      <c r="D22" s="18">
        <f t="shared" si="0"/>
        <v>48.78876949093948</v>
      </c>
      <c r="E22" s="18">
        <f t="shared" si="0"/>
        <v>54.958894342419846</v>
      </c>
      <c r="F22" s="19">
        <f t="shared" si="0"/>
        <v>62.161519925095504</v>
      </c>
      <c r="G22" s="36"/>
      <c r="H22" s="39"/>
      <c r="M22" s="23">
        <f t="shared" si="1"/>
        <v>23.31506014075034</v>
      </c>
      <c r="N22" s="23">
        <f t="shared" si="2"/>
        <v>22.494035462932388</v>
      </c>
      <c r="O22" s="23">
        <f t="shared" si="3"/>
        <v>21.54478548578156</v>
      </c>
      <c r="P22" s="23">
        <f t="shared" si="4"/>
        <v>20.436689242292999</v>
      </c>
      <c r="Q22" s="25"/>
      <c r="R22" s="1">
        <f t="shared" si="5"/>
        <v>25</v>
      </c>
      <c r="S22" s="1">
        <f t="shared" si="5"/>
        <v>25</v>
      </c>
      <c r="T22" s="1">
        <f t="shared" si="5"/>
        <v>25</v>
      </c>
      <c r="U22" s="1">
        <f t="shared" si="5"/>
        <v>25</v>
      </c>
      <c r="V22" s="1">
        <f t="shared" si="5"/>
        <v>25</v>
      </c>
      <c r="W22" s="1">
        <f t="shared" si="5"/>
        <v>25</v>
      </c>
      <c r="X22" s="24"/>
      <c r="Y22" s="24"/>
      <c r="Z22" s="24"/>
      <c r="AA22" s="24"/>
      <c r="AB22" s="24"/>
      <c r="AC22" s="24"/>
    </row>
    <row r="23" spans="2:29" x14ac:dyDescent="0.2">
      <c r="B23" s="29">
        <v>22</v>
      </c>
      <c r="C23" s="14">
        <f t="shared" ref="C23:F27" si="6">C$11*(($E$8-$E$7)/(LN(($B23-$E$7)/($B23-$E$8))))</f>
        <v>12.51249408962998</v>
      </c>
      <c r="D23" s="14">
        <f t="shared" si="6"/>
        <v>13.849872392534051</v>
      </c>
      <c r="E23" s="14">
        <f t="shared" si="6"/>
        <v>15.330077504486125</v>
      </c>
      <c r="F23" s="15">
        <f t="shared" si="6"/>
        <v>17.03534304281688</v>
      </c>
      <c r="G23" s="41" t="s">
        <v>11</v>
      </c>
      <c r="H23" s="42" t="s">
        <v>19</v>
      </c>
      <c r="M23" s="23">
        <f t="shared" si="1"/>
        <v>20.075000909287695</v>
      </c>
      <c r="N23" s="23">
        <f t="shared" si="2"/>
        <v>19.869250401148609</v>
      </c>
      <c r="O23" s="23">
        <f t="shared" si="3"/>
        <v>19.641526537771366</v>
      </c>
      <c r="P23" s="23">
        <f t="shared" si="4"/>
        <v>19.379177993412789</v>
      </c>
      <c r="Q23" s="25"/>
      <c r="R23" s="1">
        <f t="shared" si="5"/>
        <v>17</v>
      </c>
      <c r="S23" s="1">
        <f t="shared" si="5"/>
        <v>17</v>
      </c>
      <c r="T23" s="1">
        <f t="shared" si="5"/>
        <v>17</v>
      </c>
      <c r="U23" s="1">
        <f t="shared" si="5"/>
        <v>17</v>
      </c>
      <c r="V23" s="1">
        <f t="shared" si="5"/>
        <v>17</v>
      </c>
      <c r="W23" s="1">
        <f t="shared" si="5"/>
        <v>17</v>
      </c>
      <c r="X23" s="24"/>
      <c r="Y23" s="24"/>
      <c r="Z23" s="24"/>
      <c r="AA23" s="24"/>
      <c r="AB23" s="24"/>
      <c r="AC23" s="24"/>
    </row>
    <row r="24" spans="2:29" x14ac:dyDescent="0.2">
      <c r="B24" s="30">
        <v>24</v>
      </c>
      <c r="C24" s="16">
        <f t="shared" si="6"/>
        <v>18.453048998618325</v>
      </c>
      <c r="D24" s="16">
        <f t="shared" si="6"/>
        <v>20.425374194250654</v>
      </c>
      <c r="E24" s="16">
        <f t="shared" si="6"/>
        <v>22.608336061261191</v>
      </c>
      <c r="F24" s="17">
        <f t="shared" si="6"/>
        <v>25.123210258928303</v>
      </c>
      <c r="G24" s="35"/>
      <c r="H24" s="38"/>
      <c r="M24" s="23">
        <f t="shared" si="1"/>
        <v>21.16106938482795</v>
      </c>
      <c r="N24" s="23">
        <f t="shared" si="2"/>
        <v>20.857634739346054</v>
      </c>
      <c r="O24" s="23">
        <f t="shared" si="3"/>
        <v>20.521794452113664</v>
      </c>
      <c r="P24" s="23">
        <f t="shared" si="4"/>
        <v>20.134890729395647</v>
      </c>
      <c r="Q24" s="25"/>
      <c r="R24" s="1">
        <f t="shared" si="5"/>
        <v>19</v>
      </c>
      <c r="S24" s="1">
        <f t="shared" si="5"/>
        <v>19</v>
      </c>
      <c r="T24" s="1">
        <f t="shared" si="5"/>
        <v>19</v>
      </c>
      <c r="U24" s="1">
        <f t="shared" si="5"/>
        <v>19</v>
      </c>
      <c r="V24" s="1">
        <f t="shared" si="5"/>
        <v>19</v>
      </c>
      <c r="W24" s="1">
        <f t="shared" si="5"/>
        <v>19</v>
      </c>
      <c r="X24" s="24"/>
      <c r="Y24" s="24"/>
      <c r="Z24" s="24"/>
      <c r="AA24" s="24"/>
      <c r="AB24" s="24"/>
      <c r="AC24" s="24"/>
    </row>
    <row r="25" spans="2:29" x14ac:dyDescent="0.2">
      <c r="B25" s="30">
        <v>26</v>
      </c>
      <c r="C25" s="16">
        <f t="shared" si="6"/>
        <v>24.316258115091479</v>
      </c>
      <c r="D25" s="16">
        <f t="shared" si="6"/>
        <v>26.915263219748439</v>
      </c>
      <c r="E25" s="16">
        <f t="shared" si="6"/>
        <v>29.791831976359049</v>
      </c>
      <c r="F25" s="17">
        <f t="shared" si="6"/>
        <v>33.105773760290575</v>
      </c>
      <c r="G25" s="35"/>
      <c r="H25" s="38"/>
      <c r="M25" s="23">
        <f t="shared" si="1"/>
        <v>22.25903721306285</v>
      </c>
      <c r="N25" s="23">
        <f t="shared" si="2"/>
        <v>21.859190273884856</v>
      </c>
      <c r="O25" s="23">
        <f t="shared" si="3"/>
        <v>21.416641234406299</v>
      </c>
      <c r="P25" s="23">
        <f t="shared" si="4"/>
        <v>20.906804036878373</v>
      </c>
      <c r="Q25" s="25"/>
      <c r="R25" s="1">
        <f t="shared" si="5"/>
        <v>21</v>
      </c>
      <c r="S25" s="1">
        <f t="shared" si="5"/>
        <v>21</v>
      </c>
      <c r="T25" s="1">
        <f t="shared" si="5"/>
        <v>21</v>
      </c>
      <c r="U25" s="1">
        <f t="shared" si="5"/>
        <v>21</v>
      </c>
      <c r="V25" s="1">
        <f t="shared" si="5"/>
        <v>21</v>
      </c>
      <c r="W25" s="1">
        <f t="shared" si="5"/>
        <v>21</v>
      </c>
      <c r="X25" s="24"/>
      <c r="Y25" s="24"/>
      <c r="Z25" s="24"/>
      <c r="AA25" s="24"/>
      <c r="AB25" s="24"/>
      <c r="AC25" s="24"/>
    </row>
    <row r="26" spans="2:29" x14ac:dyDescent="0.2">
      <c r="B26" s="30">
        <v>28</v>
      </c>
      <c r="C26" s="16">
        <f t="shared" si="6"/>
        <v>30.147864015592088</v>
      </c>
      <c r="D26" s="16">
        <f t="shared" si="6"/>
        <v>33.370171169109192</v>
      </c>
      <c r="E26" s="16">
        <f t="shared" si="6"/>
        <v>36.936608212807734</v>
      </c>
      <c r="F26" s="17">
        <f t="shared" si="6"/>
        <v>41.045310538004308</v>
      </c>
      <c r="G26" s="35"/>
      <c r="H26" s="38"/>
      <c r="M26" s="23">
        <f t="shared" si="1"/>
        <v>23.361867074524294</v>
      </c>
      <c r="N26" s="23">
        <f t="shared" si="2"/>
        <v>22.866127512444741</v>
      </c>
      <c r="O26" s="23">
        <f t="shared" si="3"/>
        <v>22.317444890337271</v>
      </c>
      <c r="P26" s="23">
        <f t="shared" si="4"/>
        <v>21.685336840307031</v>
      </c>
      <c r="Q26" s="25"/>
      <c r="R26" s="1">
        <f t="shared" si="5"/>
        <v>23</v>
      </c>
      <c r="S26" s="1">
        <f t="shared" si="5"/>
        <v>23</v>
      </c>
      <c r="T26" s="1">
        <f t="shared" si="5"/>
        <v>23</v>
      </c>
      <c r="U26" s="1">
        <f t="shared" si="5"/>
        <v>23</v>
      </c>
      <c r="V26" s="1">
        <f t="shared" si="5"/>
        <v>23</v>
      </c>
      <c r="W26" s="1">
        <f t="shared" si="5"/>
        <v>23</v>
      </c>
      <c r="X26" s="24"/>
      <c r="Y26" s="24"/>
      <c r="Z26" s="24"/>
      <c r="AA26" s="24"/>
      <c r="AB26" s="24"/>
      <c r="AC26" s="24"/>
    </row>
    <row r="27" spans="2:29" x14ac:dyDescent="0.2">
      <c r="B27" s="31">
        <v>30</v>
      </c>
      <c r="C27" s="18">
        <f t="shared" si="6"/>
        <v>35.963368841995418</v>
      </c>
      <c r="D27" s="18">
        <f t="shared" si="6"/>
        <v>39.807257106324926</v>
      </c>
      <c r="E27" s="18">
        <f t="shared" si="6"/>
        <v>44.061657709563391</v>
      </c>
      <c r="F27" s="19">
        <f t="shared" si="6"/>
        <v>48.962926240779652</v>
      </c>
      <c r="G27" s="36"/>
      <c r="H27" s="39"/>
      <c r="M27" s="23">
        <f t="shared" si="1"/>
        <v>24.467174024308399</v>
      </c>
      <c r="N27" s="23">
        <f t="shared" si="2"/>
        <v>23.875806599026934</v>
      </c>
      <c r="O27" s="23">
        <f t="shared" si="3"/>
        <v>23.221283429297941</v>
      </c>
      <c r="P27" s="23">
        <f t="shared" si="4"/>
        <v>22.467242116803131</v>
      </c>
      <c r="Q27" s="25"/>
      <c r="R27" s="1">
        <f t="shared" si="5"/>
        <v>25</v>
      </c>
      <c r="S27" s="1">
        <f t="shared" si="5"/>
        <v>25</v>
      </c>
      <c r="T27" s="1">
        <f t="shared" si="5"/>
        <v>25</v>
      </c>
      <c r="U27" s="1">
        <f t="shared" si="5"/>
        <v>25</v>
      </c>
      <c r="V27" s="1">
        <f t="shared" si="5"/>
        <v>25</v>
      </c>
      <c r="W27" s="1">
        <f t="shared" si="5"/>
        <v>25</v>
      </c>
      <c r="X27" s="24"/>
      <c r="Y27" s="24"/>
      <c r="Z27" s="24"/>
      <c r="AA27" s="24"/>
      <c r="AB27" s="24"/>
      <c r="AC27" s="24"/>
    </row>
    <row r="28" spans="2:29" x14ac:dyDescent="0.2">
      <c r="B28" s="29">
        <v>22</v>
      </c>
      <c r="C28" s="14">
        <f t="shared" ref="C28:F32" si="7">C$12*(($E$8-$E$7)/(LN(($B28-$E$7)/($B28-$E$8))))</f>
        <v>10.673057912496553</v>
      </c>
      <c r="D28" s="14">
        <f t="shared" si="7"/>
        <v>11.694486001445938</v>
      </c>
      <c r="E28" s="14">
        <f t="shared" si="7"/>
        <v>12.793819622603328</v>
      </c>
      <c r="F28" s="15">
        <f t="shared" si="7"/>
        <v>14.053292393299394</v>
      </c>
      <c r="G28" s="41" t="s">
        <v>12</v>
      </c>
      <c r="H28" s="42" t="s">
        <v>20</v>
      </c>
      <c r="M28" s="23">
        <f t="shared" si="1"/>
        <v>20.357991090385145</v>
      </c>
      <c r="N28" s="23">
        <f t="shared" si="2"/>
        <v>20.200848307469855</v>
      </c>
      <c r="O28" s="23">
        <f t="shared" si="3"/>
        <v>20.031720058061026</v>
      </c>
      <c r="P28" s="23">
        <f t="shared" si="4"/>
        <v>19.837955016415478</v>
      </c>
      <c r="Q28" s="25"/>
      <c r="R28" s="1">
        <f t="shared" ref="R28:W37" si="8">INDEX(Taupunkt,MATCH($B28,Temp,0),MATCH($E$9,Feuchte,0))</f>
        <v>17</v>
      </c>
      <c r="S28" s="1">
        <f t="shared" si="8"/>
        <v>17</v>
      </c>
      <c r="T28" s="1">
        <f t="shared" si="8"/>
        <v>17</v>
      </c>
      <c r="U28" s="1">
        <f t="shared" si="8"/>
        <v>17</v>
      </c>
      <c r="V28" s="1">
        <f t="shared" si="8"/>
        <v>17</v>
      </c>
      <c r="W28" s="1">
        <f t="shared" si="8"/>
        <v>17</v>
      </c>
      <c r="X28" s="24"/>
      <c r="Y28" s="24"/>
      <c r="Z28" s="24"/>
      <c r="AA28" s="24"/>
      <c r="AB28" s="24"/>
      <c r="AC28" s="24"/>
    </row>
    <row r="29" spans="2:29" x14ac:dyDescent="0.2">
      <c r="B29" s="30">
        <v>24</v>
      </c>
      <c r="C29" s="16">
        <f t="shared" si="7"/>
        <v>15.740303988444412</v>
      </c>
      <c r="D29" s="16">
        <f t="shared" si="7"/>
        <v>17.246675335270396</v>
      </c>
      <c r="E29" s="16">
        <f t="shared" si="7"/>
        <v>18.867939411939041</v>
      </c>
      <c r="F29" s="17">
        <f t="shared" si="7"/>
        <v>20.725371877728708</v>
      </c>
      <c r="G29" s="35"/>
      <c r="H29" s="38"/>
      <c r="M29" s="23">
        <f t="shared" si="1"/>
        <v>21.578414771008553</v>
      </c>
      <c r="N29" s="23">
        <f t="shared" si="2"/>
        <v>21.346665333035325</v>
      </c>
      <c r="O29" s="23">
        <f t="shared" si="3"/>
        <v>21.097240090470915</v>
      </c>
      <c r="P29" s="23">
        <f t="shared" si="4"/>
        <v>20.811481249580197</v>
      </c>
      <c r="Q29" s="25"/>
      <c r="R29" s="1">
        <f t="shared" si="8"/>
        <v>19</v>
      </c>
      <c r="S29" s="1">
        <f t="shared" si="8"/>
        <v>19</v>
      </c>
      <c r="T29" s="1">
        <f t="shared" si="8"/>
        <v>19</v>
      </c>
      <c r="U29" s="1">
        <f t="shared" si="8"/>
        <v>19</v>
      </c>
      <c r="V29" s="1">
        <f t="shared" si="8"/>
        <v>19</v>
      </c>
      <c r="W29" s="1">
        <f t="shared" si="8"/>
        <v>19</v>
      </c>
      <c r="X29" s="24"/>
      <c r="Y29" s="24"/>
      <c r="Z29" s="24"/>
      <c r="AA29" s="24"/>
      <c r="AB29" s="24"/>
      <c r="AC29" s="24"/>
    </row>
    <row r="30" spans="2:29" x14ac:dyDescent="0.2">
      <c r="B30" s="30">
        <v>26</v>
      </c>
      <c r="C30" s="16">
        <f t="shared" si="7"/>
        <v>20.741574718718642</v>
      </c>
      <c r="D30" s="16">
        <f t="shared" si="7"/>
        <v>22.726575381175085</v>
      </c>
      <c r="E30" s="16">
        <f t="shared" si="7"/>
        <v>24.862974399242617</v>
      </c>
      <c r="F30" s="17">
        <f t="shared" si="7"/>
        <v>27.310581148288492</v>
      </c>
      <c r="G30" s="35"/>
      <c r="H30" s="38"/>
      <c r="M30" s="23">
        <f t="shared" si="1"/>
        <v>22.808988504812518</v>
      </c>
      <c r="N30" s="23">
        <f t="shared" si="2"/>
        <v>22.503603787511526</v>
      </c>
      <c r="O30" s="23">
        <f t="shared" si="3"/>
        <v>22.174927015501137</v>
      </c>
      <c r="P30" s="23">
        <f t="shared" si="4"/>
        <v>21.79837213103254</v>
      </c>
      <c r="Q30" s="25"/>
      <c r="R30" s="1">
        <f t="shared" si="8"/>
        <v>21</v>
      </c>
      <c r="S30" s="1">
        <f t="shared" si="8"/>
        <v>21</v>
      </c>
      <c r="T30" s="1">
        <f t="shared" si="8"/>
        <v>21</v>
      </c>
      <c r="U30" s="1">
        <f t="shared" si="8"/>
        <v>21</v>
      </c>
      <c r="V30" s="1">
        <f t="shared" si="8"/>
        <v>21</v>
      </c>
      <c r="W30" s="1">
        <f t="shared" si="8"/>
        <v>21</v>
      </c>
      <c r="X30" s="24"/>
      <c r="Y30" s="24"/>
      <c r="Z30" s="24"/>
      <c r="AA30" s="24"/>
      <c r="AB30" s="24"/>
      <c r="AC30" s="24"/>
    </row>
    <row r="31" spans="2:29" x14ac:dyDescent="0.2">
      <c r="B31" s="30">
        <v>28</v>
      </c>
      <c r="C31" s="16">
        <f t="shared" si="7"/>
        <v>25.715888157194772</v>
      </c>
      <c r="D31" s="16">
        <f t="shared" si="7"/>
        <v>28.176938280916573</v>
      </c>
      <c r="E31" s="16">
        <f t="shared" si="7"/>
        <v>30.825695617464618</v>
      </c>
      <c r="F31" s="17">
        <f t="shared" si="7"/>
        <v>33.860295558155485</v>
      </c>
      <c r="G31" s="35"/>
      <c r="H31" s="38"/>
      <c r="M31" s="23">
        <f t="shared" si="1"/>
        <v>24.043709514277726</v>
      </c>
      <c r="N31" s="23">
        <f t="shared" si="2"/>
        <v>23.665086418320527</v>
      </c>
      <c r="O31" s="23">
        <f t="shared" si="3"/>
        <v>23.257585289620827</v>
      </c>
      <c r="P31" s="23">
        <f t="shared" si="4"/>
        <v>22.790723760283772</v>
      </c>
      <c r="Q31" s="25"/>
      <c r="R31" s="1">
        <f t="shared" si="8"/>
        <v>23</v>
      </c>
      <c r="S31" s="1">
        <f t="shared" si="8"/>
        <v>23</v>
      </c>
      <c r="T31" s="1">
        <f t="shared" si="8"/>
        <v>23</v>
      </c>
      <c r="U31" s="1">
        <f t="shared" si="8"/>
        <v>23</v>
      </c>
      <c r="V31" s="1">
        <f t="shared" si="8"/>
        <v>23</v>
      </c>
      <c r="W31" s="1">
        <f t="shared" si="8"/>
        <v>23</v>
      </c>
      <c r="X31" s="24"/>
      <c r="Y31" s="24"/>
      <c r="Z31" s="24"/>
      <c r="AA31" s="24"/>
      <c r="AB31" s="24"/>
      <c r="AC31" s="24"/>
    </row>
    <row r="32" spans="2:29" x14ac:dyDescent="0.2">
      <c r="B32" s="31">
        <v>30</v>
      </c>
      <c r="C32" s="18">
        <f t="shared" si="7"/>
        <v>30.676467507561643</v>
      </c>
      <c r="D32" s="18">
        <f t="shared" si="7"/>
        <v>33.612252719153105</v>
      </c>
      <c r="E32" s="18">
        <f t="shared" si="7"/>
        <v>36.771953751967644</v>
      </c>
      <c r="F32" s="19">
        <f t="shared" si="7"/>
        <v>40.391926195074063</v>
      </c>
      <c r="G32" s="36"/>
      <c r="H32" s="39"/>
      <c r="M32" s="23">
        <f t="shared" si="1"/>
        <v>25.280543460375132</v>
      </c>
      <c r="N32" s="23">
        <f t="shared" si="2"/>
        <v>24.82888419705337</v>
      </c>
      <c r="O32" s="23">
        <f t="shared" si="3"/>
        <v>24.342776345851131</v>
      </c>
      <c r="P32" s="23">
        <f t="shared" si="4"/>
        <v>23.785857508450142</v>
      </c>
      <c r="R32" s="1">
        <f t="shared" si="8"/>
        <v>25</v>
      </c>
      <c r="S32" s="1">
        <f t="shared" si="8"/>
        <v>25</v>
      </c>
      <c r="T32" s="1">
        <f t="shared" si="8"/>
        <v>25</v>
      </c>
      <c r="U32" s="1">
        <f t="shared" si="8"/>
        <v>25</v>
      </c>
      <c r="V32" s="1">
        <f t="shared" si="8"/>
        <v>25</v>
      </c>
      <c r="W32" s="1">
        <f t="shared" si="8"/>
        <v>25</v>
      </c>
    </row>
    <row r="33" spans="1:23" x14ac:dyDescent="0.2">
      <c r="B33" s="29">
        <v>22</v>
      </c>
      <c r="C33" s="14">
        <f t="shared" ref="C33:F37" si="9">C$13*(($E$8-$E$7)/(LN(($B33-$E$7)/($B33-$E$8))))</f>
        <v>9.3010549286111477</v>
      </c>
      <c r="D33" s="14">
        <f t="shared" si="9"/>
        <v>10.11906301679519</v>
      </c>
      <c r="E33" s="14">
        <f t="shared" si="9"/>
        <v>10.976023871083235</v>
      </c>
      <c r="F33" s="15">
        <f t="shared" si="9"/>
        <v>11.958499193928619</v>
      </c>
      <c r="G33" s="34" t="s">
        <v>13</v>
      </c>
      <c r="H33" s="37" t="s">
        <v>21</v>
      </c>
      <c r="M33" s="23">
        <f t="shared" si="1"/>
        <v>20.569068472521362</v>
      </c>
      <c r="N33" s="23">
        <f t="shared" si="2"/>
        <v>20.443221074339203</v>
      </c>
      <c r="O33" s="23">
        <f t="shared" si="3"/>
        <v>20.311380942910272</v>
      </c>
      <c r="P33" s="23">
        <f t="shared" si="4"/>
        <v>20.160230893241749</v>
      </c>
      <c r="R33" s="1">
        <f t="shared" si="8"/>
        <v>17</v>
      </c>
      <c r="S33" s="1">
        <f t="shared" si="8"/>
        <v>17</v>
      </c>
      <c r="T33" s="1">
        <f t="shared" si="8"/>
        <v>17</v>
      </c>
      <c r="U33" s="1">
        <f t="shared" si="8"/>
        <v>17</v>
      </c>
      <c r="V33" s="1">
        <f t="shared" si="8"/>
        <v>17</v>
      </c>
      <c r="W33" s="1">
        <f t="shared" si="8"/>
        <v>17</v>
      </c>
    </row>
    <row r="34" spans="1:23" x14ac:dyDescent="0.2">
      <c r="B34" s="30">
        <v>24</v>
      </c>
      <c r="C34" s="16">
        <f t="shared" si="9"/>
        <v>13.716915357326455</v>
      </c>
      <c r="D34" s="16">
        <f t="shared" si="9"/>
        <v>14.923289020674384</v>
      </c>
      <c r="E34" s="16">
        <f t="shared" si="9"/>
        <v>16.187109048943643</v>
      </c>
      <c r="F34" s="17">
        <f t="shared" si="9"/>
        <v>17.636034030848297</v>
      </c>
      <c r="G34" s="35"/>
      <c r="H34" s="38"/>
      <c r="M34" s="23">
        <f t="shared" si="1"/>
        <v>21.889705329642084</v>
      </c>
      <c r="N34" s="23">
        <f t="shared" si="2"/>
        <v>21.704109381434712</v>
      </c>
      <c r="O34" s="23">
        <f t="shared" si="3"/>
        <v>21.509675530931748</v>
      </c>
      <c r="P34" s="23">
        <f t="shared" si="4"/>
        <v>21.286763995254109</v>
      </c>
      <c r="R34" s="1">
        <f t="shared" si="8"/>
        <v>19</v>
      </c>
      <c r="S34" s="1">
        <f t="shared" si="8"/>
        <v>19</v>
      </c>
      <c r="T34" s="1">
        <f t="shared" si="8"/>
        <v>19</v>
      </c>
      <c r="U34" s="1">
        <f t="shared" si="8"/>
        <v>19</v>
      </c>
      <c r="V34" s="1">
        <f t="shared" si="8"/>
        <v>19</v>
      </c>
      <c r="W34" s="1">
        <f t="shared" si="8"/>
        <v>19</v>
      </c>
    </row>
    <row r="35" spans="1:23" x14ac:dyDescent="0.2">
      <c r="B35" s="30">
        <v>26</v>
      </c>
      <c r="C35" s="16">
        <f t="shared" si="9"/>
        <v>18.075281456012309</v>
      </c>
      <c r="D35" s="16">
        <f t="shared" si="9"/>
        <v>19.664964189928703</v>
      </c>
      <c r="E35" s="16">
        <f t="shared" si="9"/>
        <v>21.330346101650637</v>
      </c>
      <c r="F35" s="17">
        <f t="shared" si="9"/>
        <v>23.23964758630154</v>
      </c>
      <c r="G35" s="35"/>
      <c r="H35" s="38"/>
      <c r="M35" s="23">
        <f t="shared" si="1"/>
        <v>23.219187468305797</v>
      </c>
      <c r="N35" s="23">
        <f t="shared" si="2"/>
        <v>22.974620893857121</v>
      </c>
      <c r="O35" s="23">
        <f t="shared" si="3"/>
        <v>22.718408292053748</v>
      </c>
      <c r="P35" s="23">
        <f t="shared" si="4"/>
        <v>22.424669602107457</v>
      </c>
      <c r="R35" s="1">
        <f t="shared" si="8"/>
        <v>21</v>
      </c>
      <c r="S35" s="1">
        <f t="shared" si="8"/>
        <v>21</v>
      </c>
      <c r="T35" s="1">
        <f t="shared" si="8"/>
        <v>21</v>
      </c>
      <c r="U35" s="1">
        <f t="shared" si="8"/>
        <v>21</v>
      </c>
      <c r="V35" s="1">
        <f t="shared" si="8"/>
        <v>21</v>
      </c>
      <c r="W35" s="1">
        <f t="shared" si="8"/>
        <v>21</v>
      </c>
    </row>
    <row r="36" spans="1:23" x14ac:dyDescent="0.2">
      <c r="B36" s="30">
        <v>28</v>
      </c>
      <c r="C36" s="16">
        <f t="shared" si="9"/>
        <v>22.410155575754892</v>
      </c>
      <c r="D36" s="16">
        <f t="shared" si="9"/>
        <v>24.381081310430407</v>
      </c>
      <c r="E36" s="16">
        <f t="shared" si="9"/>
        <v>26.445860651519038</v>
      </c>
      <c r="F36" s="17">
        <f t="shared" si="9"/>
        <v>28.813057168827719</v>
      </c>
      <c r="G36" s="35"/>
      <c r="H36" s="38"/>
      <c r="M36" s="23">
        <f t="shared" si="1"/>
        <v>24.55228375757617</v>
      </c>
      <c r="N36" s="23">
        <f t="shared" si="2"/>
        <v>24.249064413779937</v>
      </c>
      <c r="O36" s="23">
        <f t="shared" si="3"/>
        <v>23.931406053612456</v>
      </c>
      <c r="P36" s="23">
        <f t="shared" si="4"/>
        <v>23.567221974026506</v>
      </c>
      <c r="R36" s="1">
        <f t="shared" si="8"/>
        <v>23</v>
      </c>
      <c r="S36" s="1">
        <f t="shared" si="8"/>
        <v>23</v>
      </c>
      <c r="T36" s="1">
        <f t="shared" si="8"/>
        <v>23</v>
      </c>
      <c r="U36" s="1">
        <f t="shared" si="8"/>
        <v>23</v>
      </c>
      <c r="V36" s="1">
        <f t="shared" si="8"/>
        <v>23</v>
      </c>
      <c r="W36" s="1">
        <f t="shared" si="8"/>
        <v>23</v>
      </c>
    </row>
    <row r="37" spans="1:23" x14ac:dyDescent="0.2">
      <c r="B37" s="31">
        <v>30</v>
      </c>
      <c r="C37" s="18">
        <f t="shared" si="9"/>
        <v>26.73306110046633</v>
      </c>
      <c r="D37" s="18">
        <f t="shared" si="9"/>
        <v>29.084177223308647</v>
      </c>
      <c r="E37" s="18">
        <f t="shared" si="9"/>
        <v>31.5472512567625</v>
      </c>
      <c r="F37" s="19">
        <f t="shared" si="9"/>
        <v>34.371078557742422</v>
      </c>
      <c r="G37" s="36"/>
      <c r="H37" s="39"/>
      <c r="M37" s="23">
        <f t="shared" si="1"/>
        <v>25.887221369159025</v>
      </c>
      <c r="N37" s="23">
        <f t="shared" si="2"/>
        <v>25.525511196414055</v>
      </c>
      <c r="O37" s="23">
        <f t="shared" si="3"/>
        <v>25.146576729728846</v>
      </c>
      <c r="P37" s="23">
        <f t="shared" si="4"/>
        <v>24.712141760347322</v>
      </c>
      <c r="R37" s="1">
        <f t="shared" si="8"/>
        <v>25</v>
      </c>
      <c r="S37" s="1">
        <f t="shared" si="8"/>
        <v>25</v>
      </c>
      <c r="T37" s="1">
        <f t="shared" si="8"/>
        <v>25</v>
      </c>
      <c r="U37" s="1">
        <f t="shared" si="8"/>
        <v>25</v>
      </c>
      <c r="V37" s="1">
        <f t="shared" si="8"/>
        <v>25</v>
      </c>
      <c r="W37" s="1">
        <f t="shared" si="8"/>
        <v>25</v>
      </c>
    </row>
    <row r="38" spans="1:23" ht="5.25" customHeight="1" x14ac:dyDescent="0.2"/>
    <row r="39" spans="1:23" x14ac:dyDescent="0.2">
      <c r="A39" s="40" t="s">
        <v>33</v>
      </c>
      <c r="B39" s="40"/>
      <c r="C39" s="40"/>
      <c r="D39" s="40"/>
      <c r="E39" s="40"/>
      <c r="F39" s="40"/>
      <c r="G39" s="40"/>
      <c r="H39" s="40"/>
      <c r="I39" s="40"/>
      <c r="J39" s="40"/>
      <c r="K39" s="40"/>
    </row>
    <row r="40" spans="1:23" x14ac:dyDescent="0.2">
      <c r="A40" s="40"/>
      <c r="B40" s="40"/>
      <c r="C40" s="40"/>
      <c r="D40" s="40"/>
      <c r="E40" s="40"/>
      <c r="F40" s="40"/>
      <c r="G40" s="40"/>
      <c r="H40" s="40"/>
      <c r="I40" s="40"/>
      <c r="J40" s="40"/>
      <c r="K40" s="40"/>
    </row>
    <row r="41" spans="1:23" x14ac:dyDescent="0.2">
      <c r="A41" s="40"/>
      <c r="B41" s="40"/>
      <c r="C41" s="40"/>
      <c r="D41" s="40"/>
      <c r="E41" s="40"/>
      <c r="F41" s="40"/>
      <c r="G41" s="40"/>
      <c r="H41" s="40"/>
      <c r="I41" s="40"/>
      <c r="J41" s="40"/>
      <c r="K41" s="40"/>
    </row>
    <row r="42" spans="1:23" x14ac:dyDescent="0.2">
      <c r="A42" s="40"/>
      <c r="B42" s="40"/>
      <c r="C42" s="40"/>
      <c r="D42" s="40"/>
      <c r="E42" s="40"/>
      <c r="F42" s="40"/>
      <c r="G42" s="40"/>
      <c r="H42" s="40"/>
      <c r="I42" s="40"/>
      <c r="J42" s="40"/>
      <c r="K42" s="40"/>
    </row>
    <row r="43" spans="1:23" x14ac:dyDescent="0.2">
      <c r="A43" s="20"/>
      <c r="B43" s="20"/>
      <c r="C43" s="20"/>
      <c r="D43" s="20"/>
      <c r="E43" s="20"/>
      <c r="F43" s="20"/>
      <c r="G43" s="20"/>
      <c r="H43" s="20"/>
      <c r="I43" s="20"/>
      <c r="J43" s="20"/>
      <c r="K43" s="20"/>
    </row>
    <row r="44" spans="1:23" x14ac:dyDescent="0.2">
      <c r="A44" s="20"/>
      <c r="B44" s="20"/>
      <c r="C44" s="20"/>
      <c r="D44" s="20"/>
      <c r="E44" s="20"/>
      <c r="F44" s="20"/>
      <c r="G44" s="20"/>
      <c r="H44" s="20"/>
      <c r="I44" s="20"/>
      <c r="J44" s="20"/>
      <c r="K44" s="20"/>
    </row>
  </sheetData>
  <sheetProtection password="CACD" sheet="1" objects="1" scenarios="1"/>
  <mergeCells count="16">
    <mergeCell ref="G33:G37"/>
    <mergeCell ref="H33:H37"/>
    <mergeCell ref="A39:K42"/>
    <mergeCell ref="G23:G27"/>
    <mergeCell ref="H23:H27"/>
    <mergeCell ref="G28:G32"/>
    <mergeCell ref="H28:H32"/>
    <mergeCell ref="G18:G22"/>
    <mergeCell ref="H18:H22"/>
    <mergeCell ref="G15:H15"/>
    <mergeCell ref="G16:H16"/>
    <mergeCell ref="G17:H17"/>
    <mergeCell ref="A7:D7"/>
    <mergeCell ref="A8:D8"/>
    <mergeCell ref="C15:F15"/>
    <mergeCell ref="C16:F16"/>
  </mergeCells>
  <phoneticPr fontId="0" type="noConversion"/>
  <conditionalFormatting sqref="E7">
    <cfRule type="cellIs" dxfId="14" priority="1" stopIfTrue="1" operator="greaterThanOrEqual">
      <formula>60</formula>
    </cfRule>
  </conditionalFormatting>
  <conditionalFormatting sqref="E8:E9">
    <cfRule type="cellIs" dxfId="13" priority="2" stopIfTrue="1" operator="lessThanOrEqual">
      <formula>$E$7</formula>
    </cfRule>
  </conditionalFormatting>
  <conditionalFormatting sqref="C18:F37">
    <cfRule type="expression" dxfId="12" priority="3" stopIfTrue="1">
      <formula>M18&lt;R18</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5"/>
  <sheetViews>
    <sheetView showGridLines="0" workbookViewId="0">
      <selection activeCell="E7" sqref="E7"/>
    </sheetView>
  </sheetViews>
  <sheetFormatPr baseColWidth="10" defaultRowHeight="12.75" x14ac:dyDescent="0.2"/>
  <cols>
    <col min="1" max="1" width="10.7109375" style="1" customWidth="1"/>
    <col min="2" max="2" width="10.5703125" style="1" customWidth="1"/>
    <col min="3" max="6" width="5.7109375" style="1" customWidth="1"/>
    <col min="7" max="8" width="4.85546875" style="1" customWidth="1"/>
    <col min="9" max="9" width="5.7109375" style="1" customWidth="1"/>
    <col min="10" max="11" width="4.7109375" style="1" customWidth="1"/>
    <col min="12" max="12" width="11.42578125" style="1"/>
    <col min="13" max="16" width="4.5703125" style="1" hidden="1" customWidth="1"/>
    <col min="17" max="29" width="3" style="1" hidden="1" customWidth="1"/>
    <col min="30" max="30" width="0" style="1" hidden="1" customWidth="1"/>
    <col min="31" max="16384" width="11.42578125" style="1"/>
  </cols>
  <sheetData>
    <row r="2" spans="1:29" ht="54" customHeight="1" x14ac:dyDescent="0.2"/>
    <row r="3" spans="1:29" ht="3" customHeight="1" x14ac:dyDescent="0.2"/>
    <row r="4" spans="1:29" ht="15.75" x14ac:dyDescent="0.25">
      <c r="A4" s="2" t="s">
        <v>32</v>
      </c>
      <c r="R4" s="26">
        <v>35</v>
      </c>
      <c r="S4" s="27">
        <v>40</v>
      </c>
      <c r="T4" s="27">
        <v>45</v>
      </c>
      <c r="U4" s="27">
        <v>50</v>
      </c>
      <c r="V4" s="27">
        <v>55</v>
      </c>
      <c r="W4" s="27">
        <v>60</v>
      </c>
      <c r="X4" s="27">
        <v>65</v>
      </c>
      <c r="Y4" s="27">
        <v>70</v>
      </c>
      <c r="Z4" s="27">
        <v>75</v>
      </c>
      <c r="AA4" s="27">
        <v>80</v>
      </c>
      <c r="AB4" s="27">
        <v>85</v>
      </c>
      <c r="AC4" s="28">
        <v>90</v>
      </c>
    </row>
    <row r="5" spans="1:29" ht="15.75" x14ac:dyDescent="0.25">
      <c r="A5" s="2" t="s">
        <v>23</v>
      </c>
      <c r="Q5" s="25">
        <v>22</v>
      </c>
      <c r="R5" s="24">
        <v>9</v>
      </c>
      <c r="S5" s="24">
        <v>9</v>
      </c>
      <c r="T5" s="24">
        <v>10</v>
      </c>
      <c r="U5" s="24">
        <v>11</v>
      </c>
      <c r="V5" s="24">
        <v>12</v>
      </c>
      <c r="W5" s="24">
        <v>13</v>
      </c>
      <c r="X5" s="24">
        <v>14</v>
      </c>
      <c r="Y5" s="24">
        <v>15</v>
      </c>
      <c r="Z5" s="24">
        <v>17</v>
      </c>
      <c r="AA5" s="24">
        <v>18</v>
      </c>
      <c r="AB5" s="24">
        <v>19</v>
      </c>
      <c r="AC5" s="24">
        <v>20</v>
      </c>
    </row>
    <row r="6" spans="1:29" ht="15" customHeight="1" x14ac:dyDescent="0.25">
      <c r="A6" s="2"/>
      <c r="E6" s="3" t="s">
        <v>22</v>
      </c>
      <c r="Q6" s="25">
        <v>24</v>
      </c>
      <c r="R6" s="24">
        <v>9</v>
      </c>
      <c r="S6" s="24">
        <v>10</v>
      </c>
      <c r="T6" s="24">
        <v>11</v>
      </c>
      <c r="U6" s="24">
        <v>12</v>
      </c>
      <c r="V6" s="24">
        <v>13</v>
      </c>
      <c r="W6" s="24">
        <v>15</v>
      </c>
      <c r="X6" s="24">
        <v>17</v>
      </c>
      <c r="Y6" s="24">
        <v>18</v>
      </c>
      <c r="Z6" s="24">
        <v>19</v>
      </c>
      <c r="AA6" s="24">
        <v>20</v>
      </c>
      <c r="AB6" s="24">
        <v>21</v>
      </c>
      <c r="AC6" s="24">
        <v>22</v>
      </c>
    </row>
    <row r="7" spans="1:29" ht="15.75" x14ac:dyDescent="0.35">
      <c r="A7" s="43" t="s">
        <v>7</v>
      </c>
      <c r="B7" s="43"/>
      <c r="C7" s="43"/>
      <c r="D7" s="43"/>
      <c r="E7" s="21">
        <v>16</v>
      </c>
      <c r="F7" s="4" t="s">
        <v>1</v>
      </c>
      <c r="G7" s="5" t="str">
        <f>IF(E7&gt;=60,"Vorlauftemperatur zu hoch!!!"," ")</f>
        <v xml:space="preserve"> </v>
      </c>
      <c r="Q7" s="25">
        <v>26</v>
      </c>
      <c r="R7" s="24">
        <v>9</v>
      </c>
      <c r="S7" s="24">
        <v>10</v>
      </c>
      <c r="T7" s="24">
        <v>12</v>
      </c>
      <c r="U7" s="24">
        <v>14</v>
      </c>
      <c r="V7" s="24">
        <v>16</v>
      </c>
      <c r="W7" s="24">
        <v>18</v>
      </c>
      <c r="X7" s="24">
        <v>19</v>
      </c>
      <c r="Y7" s="24">
        <v>20</v>
      </c>
      <c r="Z7" s="24">
        <v>21</v>
      </c>
      <c r="AA7" s="24">
        <v>22</v>
      </c>
      <c r="AB7" s="24">
        <v>23</v>
      </c>
      <c r="AC7" s="24">
        <v>24</v>
      </c>
    </row>
    <row r="8" spans="1:29" ht="15.75" x14ac:dyDescent="0.35">
      <c r="A8" s="43" t="s">
        <v>8</v>
      </c>
      <c r="B8" s="43"/>
      <c r="C8" s="43"/>
      <c r="D8" s="43"/>
      <c r="E8" s="21">
        <v>19</v>
      </c>
      <c r="F8" s="4" t="s">
        <v>1</v>
      </c>
      <c r="G8" s="5" t="str">
        <f>IF(E8&lt;=E7,"Rücklauftemperatur zu niedrig!!!"," ")</f>
        <v xml:space="preserve"> </v>
      </c>
      <c r="H8" s="6"/>
      <c r="I8" s="6"/>
      <c r="J8" s="6"/>
      <c r="K8" s="6"/>
      <c r="L8" s="6"/>
      <c r="Q8" s="25">
        <v>28</v>
      </c>
      <c r="R8" s="24">
        <v>10</v>
      </c>
      <c r="S8" s="24">
        <v>12</v>
      </c>
      <c r="T8" s="24">
        <v>14</v>
      </c>
      <c r="U8" s="24">
        <v>16</v>
      </c>
      <c r="V8" s="24">
        <v>18</v>
      </c>
      <c r="W8" s="24">
        <v>20</v>
      </c>
      <c r="X8" s="24">
        <v>21</v>
      </c>
      <c r="Y8" s="24">
        <v>22</v>
      </c>
      <c r="Z8" s="24">
        <v>23</v>
      </c>
      <c r="AA8" s="24">
        <v>24</v>
      </c>
      <c r="AB8" s="24">
        <v>25</v>
      </c>
      <c r="AC8" s="24">
        <v>25</v>
      </c>
    </row>
    <row r="9" spans="1:29" x14ac:dyDescent="0.2">
      <c r="A9" s="4" t="s">
        <v>31</v>
      </c>
      <c r="E9" s="21">
        <v>75</v>
      </c>
      <c r="F9" s="4" t="s">
        <v>28</v>
      </c>
      <c r="G9" s="7" t="str">
        <f>IF((E8-E7)&lt;=2,"Bitte eine Spreizung &gt; 2 K wählen!!"," ")</f>
        <v xml:space="preserve"> </v>
      </c>
      <c r="Q9" s="25">
        <v>30</v>
      </c>
      <c r="R9" s="24">
        <v>12</v>
      </c>
      <c r="S9" s="24">
        <v>14</v>
      </c>
      <c r="T9" s="24">
        <v>17</v>
      </c>
      <c r="U9" s="24">
        <v>19</v>
      </c>
      <c r="V9" s="24">
        <v>20</v>
      </c>
      <c r="W9" s="24">
        <v>21</v>
      </c>
      <c r="X9" s="24">
        <v>23</v>
      </c>
      <c r="Y9" s="24">
        <v>24</v>
      </c>
      <c r="Z9" s="24">
        <v>25</v>
      </c>
      <c r="AA9" s="24">
        <v>25</v>
      </c>
      <c r="AB9" s="24">
        <v>25</v>
      </c>
      <c r="AC9" s="24">
        <v>25</v>
      </c>
    </row>
    <row r="10" spans="1:29" hidden="1" x14ac:dyDescent="0.2">
      <c r="B10" s="1" t="s">
        <v>14</v>
      </c>
      <c r="C10" s="1">
        <v>3.5950000000000002</v>
      </c>
      <c r="D10" s="1">
        <v>4.0170000000000003</v>
      </c>
      <c r="E10" s="1">
        <v>4.4889999999999999</v>
      </c>
      <c r="F10" s="1">
        <v>5.0309999999999997</v>
      </c>
      <c r="Q10" s="9"/>
      <c r="R10" s="9"/>
      <c r="S10" s="9"/>
      <c r="T10" s="9"/>
      <c r="U10" s="9"/>
      <c r="V10" s="9"/>
      <c r="W10" s="9"/>
      <c r="X10" s="9"/>
      <c r="Y10" s="9"/>
      <c r="Z10" s="9"/>
      <c r="AA10" s="9"/>
      <c r="AB10" s="9"/>
      <c r="AC10" s="9"/>
    </row>
    <row r="11" spans="1:29" hidden="1" x14ac:dyDescent="0.2">
      <c r="B11" s="1" t="s">
        <v>15</v>
      </c>
      <c r="C11" s="1">
        <v>2.9649999999999999</v>
      </c>
      <c r="D11" s="1">
        <v>3.0264000000000002</v>
      </c>
      <c r="E11" s="1">
        <v>3.5920000000000001</v>
      </c>
      <c r="F11" s="1">
        <v>3.96</v>
      </c>
      <c r="Q11" s="9"/>
      <c r="R11" s="9"/>
      <c r="S11" s="9"/>
      <c r="T11" s="9"/>
      <c r="U11" s="9"/>
      <c r="V11" s="9"/>
      <c r="W11" s="9"/>
      <c r="X11" s="9"/>
      <c r="Y11" s="9"/>
      <c r="Z11" s="9"/>
      <c r="AA11" s="9"/>
      <c r="AB11" s="9"/>
      <c r="AC11" s="9"/>
    </row>
    <row r="12" spans="1:29" hidden="1" x14ac:dyDescent="0.2">
      <c r="B12" s="1" t="s">
        <v>16</v>
      </c>
      <c r="C12" s="1">
        <v>2.5219999999999998</v>
      </c>
      <c r="D12" s="1">
        <v>2.7490000000000001</v>
      </c>
      <c r="E12" s="1">
        <v>3.266</v>
      </c>
      <c r="F12" s="1">
        <v>3.9929999999999999</v>
      </c>
    </row>
    <row r="13" spans="1:29" hidden="1" x14ac:dyDescent="0.2">
      <c r="B13" s="1" t="s">
        <v>17</v>
      </c>
      <c r="C13" s="1">
        <v>2.1949999999999998</v>
      </c>
      <c r="D13" s="1">
        <v>2.3740000000000001</v>
      </c>
      <c r="E13" s="1">
        <v>2.5659999999999998</v>
      </c>
      <c r="F13" s="1">
        <v>2.778</v>
      </c>
    </row>
    <row r="14" spans="1:29" ht="0.75" customHeight="1" x14ac:dyDescent="0.2"/>
    <row r="15" spans="1:29" ht="15" customHeight="1" x14ac:dyDescent="0.2"/>
    <row r="16" spans="1:29" s="9" customFormat="1" ht="14.25" x14ac:dyDescent="0.2">
      <c r="B16" s="8" t="s">
        <v>2</v>
      </c>
      <c r="C16" s="44" t="s">
        <v>27</v>
      </c>
      <c r="D16" s="45"/>
      <c r="E16" s="45"/>
      <c r="F16" s="46"/>
      <c r="G16" s="50" t="s">
        <v>5</v>
      </c>
      <c r="H16" s="51"/>
      <c r="Q16" s="1"/>
      <c r="X16" s="1"/>
      <c r="Y16" s="1"/>
      <c r="Z16" s="1"/>
      <c r="AA16" s="1"/>
      <c r="AB16" s="1"/>
      <c r="AC16" s="1"/>
    </row>
    <row r="17" spans="2:29" s="9" customFormat="1" x14ac:dyDescent="0.2">
      <c r="B17" s="10" t="s">
        <v>0</v>
      </c>
      <c r="C17" s="47" t="s">
        <v>26</v>
      </c>
      <c r="D17" s="48"/>
      <c r="E17" s="48"/>
      <c r="F17" s="49"/>
      <c r="G17" s="52" t="s">
        <v>6</v>
      </c>
      <c r="H17" s="53"/>
      <c r="Q17" s="1"/>
      <c r="X17" s="1"/>
      <c r="Y17" s="1"/>
      <c r="Z17" s="1"/>
      <c r="AA17" s="1"/>
      <c r="AB17" s="1"/>
      <c r="AC17" s="1"/>
    </row>
    <row r="18" spans="2:29" s="9" customFormat="1" ht="16.5" x14ac:dyDescent="0.35">
      <c r="B18" s="11" t="s">
        <v>9</v>
      </c>
      <c r="C18" s="12">
        <v>200</v>
      </c>
      <c r="D18" s="12">
        <v>150</v>
      </c>
      <c r="E18" s="12">
        <v>100</v>
      </c>
      <c r="F18" s="13">
        <v>50</v>
      </c>
      <c r="G18" s="54" t="s">
        <v>10</v>
      </c>
      <c r="H18" s="55"/>
      <c r="M18" s="9" t="s">
        <v>29</v>
      </c>
      <c r="Q18" s="25"/>
      <c r="R18" s="9" t="s">
        <v>30</v>
      </c>
      <c r="X18" s="24"/>
      <c r="Y18" s="24"/>
      <c r="Z18" s="24"/>
      <c r="AA18" s="24"/>
      <c r="AB18" s="24"/>
      <c r="AC18" s="24"/>
    </row>
    <row r="19" spans="2:29" x14ac:dyDescent="0.2">
      <c r="B19" s="29">
        <v>22</v>
      </c>
      <c r="C19" s="14">
        <f t="shared" ref="C19:F23" si="0">C$10*(($E$8-$E$7)/(LN(($B19-$E$7)/($B19-$E$8))))</f>
        <v>15.559466015987473</v>
      </c>
      <c r="D19" s="14">
        <f t="shared" si="0"/>
        <v>17.3859179377529</v>
      </c>
      <c r="E19" s="14">
        <f t="shared" si="0"/>
        <v>19.42877411565167</v>
      </c>
      <c r="F19" s="15">
        <f t="shared" si="0"/>
        <v>21.774596252137126</v>
      </c>
      <c r="G19" s="41" t="s">
        <v>3</v>
      </c>
      <c r="H19" s="42" t="s">
        <v>4</v>
      </c>
      <c r="M19" s="23">
        <f t="shared" ref="M19:M38" si="1">$B19-(C19/6.5)</f>
        <v>19.606235997540388</v>
      </c>
      <c r="N19" s="23">
        <f t="shared" ref="N19:N38" si="2">$B19-(D19/6.5)</f>
        <v>19.325243394191862</v>
      </c>
      <c r="O19" s="23">
        <f t="shared" ref="O19:O38" si="3">$B19-(E19/6.5)</f>
        <v>19.010957828361281</v>
      </c>
      <c r="P19" s="23">
        <f t="shared" ref="P19:P38" si="4">$B19-(F19/6.5)</f>
        <v>18.650062115055828</v>
      </c>
      <c r="Q19" s="25"/>
      <c r="R19" s="1">
        <f t="shared" ref="R19:W28" si="5">INDEX(Taupunkt,MATCH($B19,Temp,0),MATCH($E$9,Feuchte,0))</f>
        <v>17</v>
      </c>
      <c r="S19" s="1">
        <f t="shared" si="5"/>
        <v>17</v>
      </c>
      <c r="T19" s="1">
        <f t="shared" si="5"/>
        <v>17</v>
      </c>
      <c r="U19" s="1">
        <f t="shared" si="5"/>
        <v>17</v>
      </c>
      <c r="V19" s="1">
        <f t="shared" si="5"/>
        <v>17</v>
      </c>
      <c r="W19" s="1">
        <f t="shared" si="5"/>
        <v>17</v>
      </c>
      <c r="X19" s="24"/>
      <c r="Y19" s="24"/>
      <c r="Z19" s="24"/>
      <c r="AA19" s="24"/>
      <c r="AB19" s="24"/>
      <c r="AC19" s="24"/>
    </row>
    <row r="20" spans="2:29" x14ac:dyDescent="0.2">
      <c r="B20" s="30">
        <v>24</v>
      </c>
      <c r="C20" s="16">
        <f t="shared" si="0"/>
        <v>22.946631321353468</v>
      </c>
      <c r="D20" s="16">
        <f t="shared" si="0"/>
        <v>25.640227543220277</v>
      </c>
      <c r="E20" s="16">
        <f t="shared" si="0"/>
        <v>28.652970236872243</v>
      </c>
      <c r="F20" s="17">
        <f t="shared" si="0"/>
        <v>32.112517991023445</v>
      </c>
      <c r="G20" s="35"/>
      <c r="H20" s="38"/>
      <c r="M20" s="23">
        <f t="shared" si="1"/>
        <v>20.469749027484081</v>
      </c>
      <c r="N20" s="23">
        <f t="shared" si="2"/>
        <v>20.055349608735341</v>
      </c>
      <c r="O20" s="23">
        <f t="shared" si="3"/>
        <v>19.591850732788885</v>
      </c>
      <c r="P20" s="23">
        <f t="shared" si="4"/>
        <v>19.059612616765623</v>
      </c>
      <c r="Q20" s="25"/>
      <c r="R20" s="1">
        <f t="shared" si="5"/>
        <v>19</v>
      </c>
      <c r="S20" s="1">
        <f t="shared" si="5"/>
        <v>19</v>
      </c>
      <c r="T20" s="1">
        <f t="shared" si="5"/>
        <v>19</v>
      </c>
      <c r="U20" s="1">
        <f t="shared" si="5"/>
        <v>19</v>
      </c>
      <c r="V20" s="1">
        <f t="shared" si="5"/>
        <v>19</v>
      </c>
      <c r="W20" s="1">
        <f t="shared" si="5"/>
        <v>19</v>
      </c>
      <c r="X20" s="24"/>
      <c r="Y20" s="24"/>
      <c r="Z20" s="24"/>
      <c r="AA20" s="24"/>
      <c r="AB20" s="24"/>
      <c r="AC20" s="24"/>
    </row>
    <row r="21" spans="2:29" x14ac:dyDescent="0.2">
      <c r="B21" s="30">
        <v>26</v>
      </c>
      <c r="C21" s="16">
        <f t="shared" si="0"/>
        <v>30.237616023436136</v>
      </c>
      <c r="D21" s="16">
        <f t="shared" si="0"/>
        <v>33.787066360540464</v>
      </c>
      <c r="E21" s="16">
        <f t="shared" si="0"/>
        <v>37.75706768545335</v>
      </c>
      <c r="F21" s="17">
        <f t="shared" si="0"/>
        <v>42.315840393298245</v>
      </c>
      <c r="G21" s="35"/>
      <c r="H21" s="38"/>
      <c r="M21" s="23">
        <f t="shared" si="1"/>
        <v>21.348059073317518</v>
      </c>
      <c r="N21" s="23">
        <f t="shared" si="2"/>
        <v>20.801989790686083</v>
      </c>
      <c r="O21" s="23">
        <f t="shared" si="3"/>
        <v>20.191220356084102</v>
      </c>
      <c r="P21" s="23">
        <f t="shared" si="4"/>
        <v>19.489870708723345</v>
      </c>
      <c r="Q21" s="25"/>
      <c r="R21" s="1">
        <f t="shared" si="5"/>
        <v>21</v>
      </c>
      <c r="S21" s="1">
        <f t="shared" si="5"/>
        <v>21</v>
      </c>
      <c r="T21" s="1">
        <f t="shared" si="5"/>
        <v>21</v>
      </c>
      <c r="U21" s="1">
        <f t="shared" si="5"/>
        <v>21</v>
      </c>
      <c r="V21" s="1">
        <f t="shared" si="5"/>
        <v>21</v>
      </c>
      <c r="W21" s="1">
        <f t="shared" si="5"/>
        <v>21</v>
      </c>
      <c r="X21" s="24"/>
      <c r="Y21" s="24"/>
      <c r="Z21" s="24"/>
      <c r="AA21" s="24"/>
      <c r="AB21" s="24"/>
      <c r="AC21" s="24"/>
    </row>
    <row r="22" spans="2:29" x14ac:dyDescent="0.2">
      <c r="B22" s="30">
        <v>28</v>
      </c>
      <c r="C22" s="16">
        <f t="shared" si="0"/>
        <v>37.48930167279611</v>
      </c>
      <c r="D22" s="16">
        <f t="shared" si="0"/>
        <v>41.889992995722388</v>
      </c>
      <c r="E22" s="16">
        <f t="shared" si="0"/>
        <v>46.81209324316599</v>
      </c>
      <c r="F22" s="17">
        <f t="shared" si="0"/>
        <v>52.464165984933857</v>
      </c>
      <c r="G22" s="35"/>
      <c r="H22" s="38"/>
      <c r="M22" s="23">
        <f t="shared" si="1"/>
        <v>22.232415127262136</v>
      </c>
      <c r="N22" s="23">
        <f t="shared" si="2"/>
        <v>21.555385692965785</v>
      </c>
      <c r="O22" s="23">
        <f t="shared" si="3"/>
        <v>20.798139501051388</v>
      </c>
      <c r="P22" s="23">
        <f t="shared" si="4"/>
        <v>19.928589848471717</v>
      </c>
      <c r="Q22" s="25"/>
      <c r="R22" s="1">
        <f t="shared" si="5"/>
        <v>23</v>
      </c>
      <c r="S22" s="1">
        <f t="shared" si="5"/>
        <v>23</v>
      </c>
      <c r="T22" s="1">
        <f t="shared" si="5"/>
        <v>23</v>
      </c>
      <c r="U22" s="1">
        <f t="shared" si="5"/>
        <v>23</v>
      </c>
      <c r="V22" s="1">
        <f t="shared" si="5"/>
        <v>23</v>
      </c>
      <c r="W22" s="1">
        <f t="shared" si="5"/>
        <v>23</v>
      </c>
      <c r="X22" s="24"/>
      <c r="Y22" s="24"/>
      <c r="Z22" s="24"/>
      <c r="AA22" s="24"/>
      <c r="AB22" s="24"/>
      <c r="AC22" s="24"/>
    </row>
    <row r="23" spans="2:29" x14ac:dyDescent="0.2">
      <c r="B23" s="31">
        <v>30</v>
      </c>
      <c r="C23" s="18">
        <f t="shared" si="0"/>
        <v>44.720965405386906</v>
      </c>
      <c r="D23" s="18">
        <f t="shared" si="0"/>
        <v>49.970547436283503</v>
      </c>
      <c r="E23" s="18">
        <f t="shared" si="0"/>
        <v>55.842117859466427</v>
      </c>
      <c r="F23" s="19">
        <f t="shared" si="0"/>
        <v>62.584472031850204</v>
      </c>
      <c r="G23" s="36"/>
      <c r="H23" s="39"/>
      <c r="M23" s="23">
        <f t="shared" si="1"/>
        <v>23.119851476094322</v>
      </c>
      <c r="N23" s="23">
        <f t="shared" si="2"/>
        <v>22.312223471340999</v>
      </c>
      <c r="O23" s="23">
        <f t="shared" si="3"/>
        <v>21.408904944697472</v>
      </c>
      <c r="P23" s="23">
        <f t="shared" si="4"/>
        <v>20.371619687407659</v>
      </c>
      <c r="Q23" s="25"/>
      <c r="R23" s="1">
        <f t="shared" si="5"/>
        <v>25</v>
      </c>
      <c r="S23" s="1">
        <f t="shared" si="5"/>
        <v>25</v>
      </c>
      <c r="T23" s="1">
        <f t="shared" si="5"/>
        <v>25</v>
      </c>
      <c r="U23" s="1">
        <f t="shared" si="5"/>
        <v>25</v>
      </c>
      <c r="V23" s="1">
        <f t="shared" si="5"/>
        <v>25</v>
      </c>
      <c r="W23" s="1">
        <f t="shared" si="5"/>
        <v>25</v>
      </c>
      <c r="X23" s="24"/>
      <c r="Y23" s="24"/>
      <c r="Z23" s="24"/>
      <c r="AA23" s="24"/>
      <c r="AB23" s="24"/>
      <c r="AC23" s="24"/>
    </row>
    <row r="24" spans="2:29" x14ac:dyDescent="0.2">
      <c r="B24" s="29">
        <v>22</v>
      </c>
      <c r="C24" s="14">
        <f t="shared" ref="C24:F28" si="6">C$11*(($E$8-$E$7)/(LN(($B24-$E$7)/($B24-$E$8))))</f>
        <v>12.83277238870733</v>
      </c>
      <c r="D24" s="14">
        <f t="shared" si="6"/>
        <v>13.098516815239078</v>
      </c>
      <c r="E24" s="14">
        <f t="shared" si="6"/>
        <v>15.546481760619471</v>
      </c>
      <c r="F24" s="15">
        <f t="shared" si="6"/>
        <v>17.139217085760887</v>
      </c>
      <c r="G24" s="41" t="s">
        <v>11</v>
      </c>
      <c r="H24" s="42" t="s">
        <v>19</v>
      </c>
      <c r="M24" s="23">
        <f t="shared" si="1"/>
        <v>20.025727324814255</v>
      </c>
      <c r="N24" s="23">
        <f t="shared" si="2"/>
        <v>19.984843566886298</v>
      </c>
      <c r="O24" s="23">
        <f t="shared" si="3"/>
        <v>19.608233575289312</v>
      </c>
      <c r="P24" s="23">
        <f t="shared" si="4"/>
        <v>19.363197371421403</v>
      </c>
      <c r="Q24" s="25"/>
      <c r="R24" s="1">
        <f t="shared" si="5"/>
        <v>17</v>
      </c>
      <c r="S24" s="1">
        <f t="shared" si="5"/>
        <v>17</v>
      </c>
      <c r="T24" s="1">
        <f t="shared" si="5"/>
        <v>17</v>
      </c>
      <c r="U24" s="1">
        <f t="shared" si="5"/>
        <v>17</v>
      </c>
      <c r="V24" s="1">
        <f t="shared" si="5"/>
        <v>17</v>
      </c>
      <c r="W24" s="1">
        <f t="shared" si="5"/>
        <v>17</v>
      </c>
      <c r="X24" s="24"/>
      <c r="Y24" s="24"/>
      <c r="Z24" s="24"/>
      <c r="AA24" s="24"/>
      <c r="AB24" s="24"/>
      <c r="AC24" s="24"/>
    </row>
    <row r="25" spans="2:29" x14ac:dyDescent="0.2">
      <c r="B25" s="30">
        <v>24</v>
      </c>
      <c r="C25" s="16">
        <f t="shared" si="6"/>
        <v>18.92538577686037</v>
      </c>
      <c r="D25" s="16">
        <f t="shared" si="6"/>
        <v>19.317297644212555</v>
      </c>
      <c r="E25" s="16">
        <f t="shared" si="6"/>
        <v>22.927482533046359</v>
      </c>
      <c r="F25" s="17">
        <f t="shared" si="6"/>
        <v>25.276400565385185</v>
      </c>
      <c r="G25" s="35"/>
      <c r="H25" s="38"/>
      <c r="M25" s="23">
        <f t="shared" si="1"/>
        <v>21.088402188175326</v>
      </c>
      <c r="N25" s="23">
        <f t="shared" si="2"/>
        <v>21.028108054736531</v>
      </c>
      <c r="O25" s="23">
        <f t="shared" si="3"/>
        <v>20.472694994915944</v>
      </c>
      <c r="P25" s="23">
        <f t="shared" si="4"/>
        <v>20.111322989940742</v>
      </c>
      <c r="Q25" s="25"/>
      <c r="R25" s="1">
        <f t="shared" si="5"/>
        <v>19</v>
      </c>
      <c r="S25" s="1">
        <f t="shared" si="5"/>
        <v>19</v>
      </c>
      <c r="T25" s="1">
        <f t="shared" si="5"/>
        <v>19</v>
      </c>
      <c r="U25" s="1">
        <f t="shared" si="5"/>
        <v>19</v>
      </c>
      <c r="V25" s="1">
        <f t="shared" si="5"/>
        <v>19</v>
      </c>
      <c r="W25" s="1">
        <f t="shared" si="5"/>
        <v>19</v>
      </c>
      <c r="X25" s="24"/>
      <c r="Y25" s="24"/>
      <c r="Z25" s="24"/>
      <c r="AA25" s="24"/>
      <c r="AB25" s="24"/>
      <c r="AC25" s="24"/>
    </row>
    <row r="26" spans="2:29" x14ac:dyDescent="0.2">
      <c r="B26" s="30">
        <v>26</v>
      </c>
      <c r="C26" s="16">
        <f t="shared" si="6"/>
        <v>24.93867357704816</v>
      </c>
      <c r="D26" s="16">
        <f t="shared" si="6"/>
        <v>25.455110190077086</v>
      </c>
      <c r="E26" s="16">
        <f t="shared" si="6"/>
        <v>30.21238296416762</v>
      </c>
      <c r="F26" s="17">
        <f t="shared" si="6"/>
        <v>33.307638234438691</v>
      </c>
      <c r="G26" s="35"/>
      <c r="H26" s="38"/>
      <c r="M26" s="23">
        <f t="shared" si="1"/>
        <v>22.163280988146436</v>
      </c>
      <c r="N26" s="23">
        <f t="shared" si="2"/>
        <v>22.083829201526601</v>
      </c>
      <c r="O26" s="23">
        <f t="shared" si="3"/>
        <v>21.351941082435751</v>
      </c>
      <c r="P26" s="23">
        <f t="shared" si="4"/>
        <v>20.875747963932511</v>
      </c>
      <c r="Q26" s="25"/>
      <c r="R26" s="1">
        <f t="shared" si="5"/>
        <v>21</v>
      </c>
      <c r="S26" s="1">
        <f t="shared" si="5"/>
        <v>21</v>
      </c>
      <c r="T26" s="1">
        <f t="shared" si="5"/>
        <v>21</v>
      </c>
      <c r="U26" s="1">
        <f t="shared" si="5"/>
        <v>21</v>
      </c>
      <c r="V26" s="1">
        <f t="shared" si="5"/>
        <v>21</v>
      </c>
      <c r="W26" s="1">
        <f t="shared" si="5"/>
        <v>21</v>
      </c>
      <c r="X26" s="24"/>
      <c r="Y26" s="24"/>
      <c r="Z26" s="24"/>
      <c r="AA26" s="24"/>
      <c r="AB26" s="24"/>
      <c r="AC26" s="24"/>
    </row>
    <row r="27" spans="2:29" x14ac:dyDescent="0.2">
      <c r="B27" s="30">
        <v>28</v>
      </c>
      <c r="C27" s="16">
        <f t="shared" si="6"/>
        <v>30.919549223877734</v>
      </c>
      <c r="D27" s="16">
        <f t="shared" si="6"/>
        <v>31.559839383185022</v>
      </c>
      <c r="E27" s="16">
        <f t="shared" si="6"/>
        <v>37.458017137325072</v>
      </c>
      <c r="F27" s="17">
        <f t="shared" si="6"/>
        <v>41.295586821772623</v>
      </c>
      <c r="G27" s="35"/>
      <c r="H27" s="38"/>
      <c r="M27" s="23">
        <f t="shared" si="1"/>
        <v>23.243146273249579</v>
      </c>
      <c r="N27" s="23">
        <f t="shared" si="2"/>
        <v>23.144640094894612</v>
      </c>
      <c r="O27" s="23">
        <f t="shared" si="3"/>
        <v>22.23722813271922</v>
      </c>
      <c r="P27" s="23">
        <f t="shared" si="4"/>
        <v>21.646832796650365</v>
      </c>
      <c r="Q27" s="25"/>
      <c r="R27" s="1">
        <f t="shared" si="5"/>
        <v>23</v>
      </c>
      <c r="S27" s="1">
        <f t="shared" si="5"/>
        <v>23</v>
      </c>
      <c r="T27" s="1">
        <f t="shared" si="5"/>
        <v>23</v>
      </c>
      <c r="U27" s="1">
        <f t="shared" si="5"/>
        <v>23</v>
      </c>
      <c r="V27" s="1">
        <f t="shared" si="5"/>
        <v>23</v>
      </c>
      <c r="W27" s="1">
        <f t="shared" si="5"/>
        <v>23</v>
      </c>
      <c r="X27" s="24"/>
      <c r="Y27" s="24"/>
      <c r="Z27" s="24"/>
      <c r="AA27" s="24"/>
      <c r="AB27" s="24"/>
      <c r="AC27" s="24"/>
    </row>
    <row r="28" spans="2:29" x14ac:dyDescent="0.2">
      <c r="B28" s="31">
        <v>30</v>
      </c>
      <c r="C28" s="18">
        <f t="shared" si="6"/>
        <v>36.88391166257918</v>
      </c>
      <c r="D28" s="18">
        <f t="shared" si="6"/>
        <v>37.647713408306792</v>
      </c>
      <c r="E28" s="18">
        <f t="shared" si="6"/>
        <v>44.683646101849725</v>
      </c>
      <c r="F28" s="19">
        <f t="shared" si="6"/>
        <v>49.261480669077088</v>
      </c>
      <c r="G28" s="36"/>
      <c r="H28" s="39"/>
      <c r="M28" s="23">
        <f t="shared" si="1"/>
        <v>24.325552051910897</v>
      </c>
      <c r="N28" s="23">
        <f t="shared" si="2"/>
        <v>24.208044091029723</v>
      </c>
      <c r="O28" s="23">
        <f t="shared" si="3"/>
        <v>23.125592907407736</v>
      </c>
      <c r="P28" s="23">
        <f t="shared" si="4"/>
        <v>22.421310666295831</v>
      </c>
      <c r="Q28" s="25"/>
      <c r="R28" s="1">
        <f t="shared" si="5"/>
        <v>25</v>
      </c>
      <c r="S28" s="1">
        <f t="shared" si="5"/>
        <v>25</v>
      </c>
      <c r="T28" s="1">
        <f t="shared" si="5"/>
        <v>25</v>
      </c>
      <c r="U28" s="1">
        <f t="shared" si="5"/>
        <v>25</v>
      </c>
      <c r="V28" s="1">
        <f t="shared" si="5"/>
        <v>25</v>
      </c>
      <c r="W28" s="1">
        <f t="shared" si="5"/>
        <v>25</v>
      </c>
      <c r="X28" s="24"/>
      <c r="Y28" s="24"/>
      <c r="Z28" s="24"/>
      <c r="AA28" s="24"/>
      <c r="AB28" s="24"/>
      <c r="AC28" s="24"/>
    </row>
    <row r="29" spans="2:29" x14ac:dyDescent="0.2">
      <c r="B29" s="29">
        <v>22</v>
      </c>
      <c r="C29" s="14">
        <f t="shared" ref="C29:F33" si="7">C$12*(($E$8-$E$7)/(LN(($B29-$E$7)/($B29-$E$8))))</f>
        <v>10.915430679365898</v>
      </c>
      <c r="D29" s="14">
        <f t="shared" si="7"/>
        <v>11.897906002211283</v>
      </c>
      <c r="E29" s="14">
        <f t="shared" si="7"/>
        <v>14.135526010630064</v>
      </c>
      <c r="F29" s="15">
        <f t="shared" si="7"/>
        <v>17.282043894808893</v>
      </c>
      <c r="G29" s="41" t="s">
        <v>12</v>
      </c>
      <c r="H29" s="42" t="s">
        <v>20</v>
      </c>
      <c r="M29" s="23">
        <f t="shared" si="1"/>
        <v>20.320702972405247</v>
      </c>
      <c r="N29" s="23">
        <f t="shared" si="2"/>
        <v>20.169552922736727</v>
      </c>
      <c r="O29" s="23">
        <f t="shared" si="3"/>
        <v>19.8253036906723</v>
      </c>
      <c r="P29" s="23">
        <f t="shared" si="4"/>
        <v>19.341224016183247</v>
      </c>
      <c r="Q29" s="25"/>
      <c r="R29" s="1">
        <f t="shared" ref="R29:W38" si="8">INDEX(Taupunkt,MATCH($B29,Temp,0),MATCH($E$9,Feuchte,0))</f>
        <v>17</v>
      </c>
      <c r="S29" s="1">
        <f t="shared" si="8"/>
        <v>17</v>
      </c>
      <c r="T29" s="1">
        <f t="shared" si="8"/>
        <v>17</v>
      </c>
      <c r="U29" s="1">
        <f t="shared" si="8"/>
        <v>17</v>
      </c>
      <c r="V29" s="1">
        <f t="shared" si="8"/>
        <v>17</v>
      </c>
      <c r="W29" s="1">
        <f t="shared" si="8"/>
        <v>17</v>
      </c>
      <c r="X29" s="24"/>
      <c r="Y29" s="24"/>
      <c r="Z29" s="24"/>
      <c r="AA29" s="24"/>
      <c r="AB29" s="24"/>
      <c r="AC29" s="24"/>
    </row>
    <row r="30" spans="2:29" x14ac:dyDescent="0.2">
      <c r="B30" s="30">
        <v>24</v>
      </c>
      <c r="C30" s="16">
        <f t="shared" si="7"/>
        <v>16.097748036843797</v>
      </c>
      <c r="D30" s="16">
        <f t="shared" si="7"/>
        <v>17.546673018748454</v>
      </c>
      <c r="E30" s="16">
        <f t="shared" si="7"/>
        <v>20.846647537007073</v>
      </c>
      <c r="F30" s="17">
        <f t="shared" si="7"/>
        <v>25.487037236763392</v>
      </c>
      <c r="G30" s="35"/>
      <c r="H30" s="38"/>
      <c r="M30" s="23">
        <f t="shared" si="1"/>
        <v>21.523423378947108</v>
      </c>
      <c r="N30" s="23">
        <f t="shared" si="2"/>
        <v>21.300511843269469</v>
      </c>
      <c r="O30" s="23">
        <f t="shared" si="3"/>
        <v>20.792823455845067</v>
      </c>
      <c r="P30" s="23">
        <f t="shared" si="4"/>
        <v>20.078917348190249</v>
      </c>
      <c r="Q30" s="25"/>
      <c r="R30" s="1">
        <f t="shared" si="8"/>
        <v>19</v>
      </c>
      <c r="S30" s="1">
        <f t="shared" si="8"/>
        <v>19</v>
      </c>
      <c r="T30" s="1">
        <f t="shared" si="8"/>
        <v>19</v>
      </c>
      <c r="U30" s="1">
        <f t="shared" si="8"/>
        <v>19</v>
      </c>
      <c r="V30" s="1">
        <f t="shared" si="8"/>
        <v>19</v>
      </c>
      <c r="W30" s="1">
        <f t="shared" si="8"/>
        <v>19</v>
      </c>
      <c r="X30" s="24"/>
      <c r="Y30" s="24"/>
      <c r="Z30" s="24"/>
      <c r="AA30" s="24"/>
      <c r="AB30" s="24"/>
      <c r="AC30" s="24"/>
    </row>
    <row r="31" spans="2:29" x14ac:dyDescent="0.2">
      <c r="B31" s="30">
        <v>26</v>
      </c>
      <c r="C31" s="16">
        <f t="shared" si="7"/>
        <v>21.212591825064234</v>
      </c>
      <c r="D31" s="16">
        <f t="shared" si="7"/>
        <v>23.121893309715141</v>
      </c>
      <c r="E31" s="16">
        <f t="shared" si="7"/>
        <v>27.470390523655748</v>
      </c>
      <c r="F31" s="17">
        <f t="shared" si="7"/>
        <v>33.585201886392348</v>
      </c>
      <c r="G31" s="35"/>
      <c r="H31" s="38"/>
      <c r="M31" s="23">
        <f t="shared" si="1"/>
        <v>22.736524334605502</v>
      </c>
      <c r="N31" s="23">
        <f t="shared" si="2"/>
        <v>22.44278564465921</v>
      </c>
      <c r="O31" s="23">
        <f t="shared" si="3"/>
        <v>21.773786073283731</v>
      </c>
      <c r="P31" s="23">
        <f t="shared" si="4"/>
        <v>20.833045863631945</v>
      </c>
      <c r="Q31" s="25"/>
      <c r="R31" s="1">
        <f t="shared" si="8"/>
        <v>21</v>
      </c>
      <c r="S31" s="1">
        <f t="shared" si="8"/>
        <v>21</v>
      </c>
      <c r="T31" s="1">
        <f t="shared" si="8"/>
        <v>21</v>
      </c>
      <c r="U31" s="1">
        <f t="shared" si="8"/>
        <v>21</v>
      </c>
      <c r="V31" s="1">
        <f t="shared" si="8"/>
        <v>21</v>
      </c>
      <c r="W31" s="1">
        <f t="shared" si="8"/>
        <v>21</v>
      </c>
      <c r="X31" s="24"/>
      <c r="Y31" s="24"/>
      <c r="Z31" s="24"/>
      <c r="AA31" s="24"/>
      <c r="AB31" s="24"/>
      <c r="AC31" s="24"/>
    </row>
    <row r="32" spans="2:29" x14ac:dyDescent="0.2">
      <c r="B32" s="30">
        <v>28</v>
      </c>
      <c r="C32" s="16">
        <f t="shared" si="7"/>
        <v>26.299866152654182</v>
      </c>
      <c r="D32" s="16">
        <f t="shared" si="7"/>
        <v>28.667062669962867</v>
      </c>
      <c r="E32" s="16">
        <f t="shared" si="7"/>
        <v>34.058430949472069</v>
      </c>
      <c r="F32" s="17">
        <f t="shared" si="7"/>
        <v>41.639716711954065</v>
      </c>
      <c r="G32" s="35"/>
      <c r="H32" s="38"/>
      <c r="M32" s="23">
        <f t="shared" si="1"/>
        <v>23.953866745745511</v>
      </c>
      <c r="N32" s="23">
        <f t="shared" si="2"/>
        <v>23.589682666159561</v>
      </c>
      <c r="O32" s="23">
        <f t="shared" si="3"/>
        <v>22.760241392388913</v>
      </c>
      <c r="P32" s="23">
        <f t="shared" si="4"/>
        <v>21.593889736622451</v>
      </c>
      <c r="Q32" s="25"/>
      <c r="R32" s="1">
        <f t="shared" si="8"/>
        <v>23</v>
      </c>
      <c r="S32" s="1">
        <f t="shared" si="8"/>
        <v>23</v>
      </c>
      <c r="T32" s="1">
        <f t="shared" si="8"/>
        <v>23</v>
      </c>
      <c r="U32" s="1">
        <f t="shared" si="8"/>
        <v>23</v>
      </c>
      <c r="V32" s="1">
        <f t="shared" si="8"/>
        <v>23</v>
      </c>
      <c r="W32" s="1">
        <f t="shared" si="8"/>
        <v>23</v>
      </c>
      <c r="X32" s="24"/>
      <c r="Y32" s="24"/>
      <c r="Z32" s="24"/>
      <c r="AA32" s="24"/>
      <c r="AB32" s="24"/>
      <c r="AC32" s="24"/>
    </row>
    <row r="33" spans="1:23" x14ac:dyDescent="0.2">
      <c r="B33" s="31">
        <v>30</v>
      </c>
      <c r="C33" s="18">
        <f t="shared" si="7"/>
        <v>31.373094506922325</v>
      </c>
      <c r="D33" s="18">
        <f t="shared" si="7"/>
        <v>34.19692180790225</v>
      </c>
      <c r="E33" s="18">
        <f t="shared" si="7"/>
        <v>40.628281784142871</v>
      </c>
      <c r="F33" s="19">
        <f t="shared" si="7"/>
        <v>49.67199300798606</v>
      </c>
      <c r="G33" s="36"/>
      <c r="H33" s="39"/>
      <c r="M33" s="23">
        <f t="shared" si="1"/>
        <v>25.173370075858102</v>
      </c>
      <c r="N33" s="23">
        <f t="shared" si="2"/>
        <v>24.738935106476575</v>
      </c>
      <c r="O33" s="23">
        <f t="shared" si="3"/>
        <v>23.749495110131868</v>
      </c>
      <c r="P33" s="23">
        <f t="shared" si="4"/>
        <v>22.358154921848296</v>
      </c>
      <c r="R33" s="1">
        <f t="shared" si="8"/>
        <v>25</v>
      </c>
      <c r="S33" s="1">
        <f t="shared" si="8"/>
        <v>25</v>
      </c>
      <c r="T33" s="1">
        <f t="shared" si="8"/>
        <v>25</v>
      </c>
      <c r="U33" s="1">
        <f t="shared" si="8"/>
        <v>25</v>
      </c>
      <c r="V33" s="1">
        <f t="shared" si="8"/>
        <v>25</v>
      </c>
      <c r="W33" s="1">
        <f t="shared" si="8"/>
        <v>25</v>
      </c>
    </row>
    <row r="34" spans="1:23" x14ac:dyDescent="0.2">
      <c r="B34" s="29">
        <v>22</v>
      </c>
      <c r="C34" s="14">
        <f t="shared" ref="C34:F38" si="9">C$13*(($E$8-$E$7)/(LN(($B34-$E$7)/($B34-$E$8))))</f>
        <v>9.5001468442538251</v>
      </c>
      <c r="D34" s="14">
        <f t="shared" si="9"/>
        <v>10.274874081211198</v>
      </c>
      <c r="E34" s="14">
        <f t="shared" si="9"/>
        <v>11.10586642476324</v>
      </c>
      <c r="F34" s="15">
        <f t="shared" si="9"/>
        <v>12.023420470768622</v>
      </c>
      <c r="G34" s="34" t="s">
        <v>13</v>
      </c>
      <c r="H34" s="37" t="s">
        <v>21</v>
      </c>
      <c r="M34" s="23">
        <f t="shared" si="1"/>
        <v>20.538438947037871</v>
      </c>
      <c r="N34" s="23">
        <f t="shared" si="2"/>
        <v>20.419250141352123</v>
      </c>
      <c r="O34" s="23">
        <f t="shared" si="3"/>
        <v>20.29140516542104</v>
      </c>
      <c r="P34" s="23">
        <f t="shared" si="4"/>
        <v>20.150243004497135</v>
      </c>
      <c r="R34" s="1">
        <f t="shared" si="8"/>
        <v>17</v>
      </c>
      <c r="S34" s="1">
        <f t="shared" si="8"/>
        <v>17</v>
      </c>
      <c r="T34" s="1">
        <f t="shared" si="8"/>
        <v>17</v>
      </c>
      <c r="U34" s="1">
        <f t="shared" si="8"/>
        <v>17</v>
      </c>
      <c r="V34" s="1">
        <f t="shared" si="8"/>
        <v>17</v>
      </c>
      <c r="W34" s="1">
        <f t="shared" si="8"/>
        <v>17</v>
      </c>
    </row>
    <row r="35" spans="1:23" x14ac:dyDescent="0.2">
      <c r="B35" s="30">
        <v>24</v>
      </c>
      <c r="C35" s="16">
        <f t="shared" si="9"/>
        <v>14.010530111368807</v>
      </c>
      <c r="D35" s="16">
        <f t="shared" si="9"/>
        <v>15.153074480359704</v>
      </c>
      <c r="E35" s="16">
        <f t="shared" si="9"/>
        <v>16.378596932014741</v>
      </c>
      <c r="F35" s="17">
        <f t="shared" si="9"/>
        <v>17.731777972383849</v>
      </c>
      <c r="G35" s="35"/>
      <c r="H35" s="38"/>
      <c r="M35" s="23">
        <f t="shared" si="1"/>
        <v>21.844533829020182</v>
      </c>
      <c r="N35" s="23">
        <f t="shared" si="2"/>
        <v>21.668757772252352</v>
      </c>
      <c r="O35" s="23">
        <f t="shared" si="3"/>
        <v>21.480215856613118</v>
      </c>
      <c r="P35" s="23">
        <f t="shared" si="4"/>
        <v>21.272034158094794</v>
      </c>
      <c r="R35" s="1">
        <f t="shared" si="8"/>
        <v>19</v>
      </c>
      <c r="S35" s="1">
        <f t="shared" si="8"/>
        <v>19</v>
      </c>
      <c r="T35" s="1">
        <f t="shared" si="8"/>
        <v>19</v>
      </c>
      <c r="U35" s="1">
        <f t="shared" si="8"/>
        <v>19</v>
      </c>
      <c r="V35" s="1">
        <f t="shared" si="8"/>
        <v>19</v>
      </c>
      <c r="W35" s="1">
        <f t="shared" si="8"/>
        <v>19</v>
      </c>
    </row>
    <row r="36" spans="1:23" x14ac:dyDescent="0.2">
      <c r="B36" s="30">
        <v>26</v>
      </c>
      <c r="C36" s="16">
        <f t="shared" si="9"/>
        <v>18.462188364796191</v>
      </c>
      <c r="D36" s="16">
        <f t="shared" si="9"/>
        <v>19.967760901150871</v>
      </c>
      <c r="E36" s="16">
        <f t="shared" si="9"/>
        <v>21.582676694335778</v>
      </c>
      <c r="F36" s="17">
        <f t="shared" si="9"/>
        <v>23.365812882644111</v>
      </c>
      <c r="G36" s="35"/>
      <c r="H36" s="38"/>
      <c r="M36" s="23">
        <f t="shared" si="1"/>
        <v>23.159663328492893</v>
      </c>
      <c r="N36" s="23">
        <f t="shared" si="2"/>
        <v>22.928036784438326</v>
      </c>
      <c r="O36" s="23">
        <f t="shared" si="3"/>
        <v>22.679588200871418</v>
      </c>
      <c r="P36" s="23">
        <f t="shared" si="4"/>
        <v>22.405259556516292</v>
      </c>
      <c r="R36" s="1">
        <f t="shared" si="8"/>
        <v>21</v>
      </c>
      <c r="S36" s="1">
        <f t="shared" si="8"/>
        <v>21</v>
      </c>
      <c r="T36" s="1">
        <f t="shared" si="8"/>
        <v>21</v>
      </c>
      <c r="U36" s="1">
        <f t="shared" si="8"/>
        <v>21</v>
      </c>
      <c r="V36" s="1">
        <f t="shared" si="8"/>
        <v>21</v>
      </c>
      <c r="W36" s="1">
        <f t="shared" si="8"/>
        <v>21</v>
      </c>
    </row>
    <row r="37" spans="1:23" x14ac:dyDescent="0.2">
      <c r="B37" s="30">
        <v>28</v>
      </c>
      <c r="C37" s="16">
        <f t="shared" si="9"/>
        <v>22.889851786310835</v>
      </c>
      <c r="D37" s="16">
        <f t="shared" si="9"/>
        <v>24.756495736082883</v>
      </c>
      <c r="E37" s="16">
        <f t="shared" si="9"/>
        <v>26.758706006229431</v>
      </c>
      <c r="F37" s="17">
        <f t="shared" si="9"/>
        <v>28.969479846182917</v>
      </c>
      <c r="G37" s="35"/>
      <c r="H37" s="38"/>
      <c r="M37" s="23">
        <f t="shared" si="1"/>
        <v>24.478484340567565</v>
      </c>
      <c r="N37" s="23">
        <f t="shared" si="2"/>
        <v>24.191308348294942</v>
      </c>
      <c r="O37" s="23">
        <f t="shared" si="3"/>
        <v>23.883275999041626</v>
      </c>
      <c r="P37" s="23">
        <f t="shared" si="4"/>
        <v>23.543156946741089</v>
      </c>
      <c r="R37" s="1">
        <f t="shared" si="8"/>
        <v>23</v>
      </c>
      <c r="S37" s="1">
        <f t="shared" si="8"/>
        <v>23</v>
      </c>
      <c r="T37" s="1">
        <f t="shared" si="8"/>
        <v>23</v>
      </c>
      <c r="U37" s="1">
        <f t="shared" si="8"/>
        <v>23</v>
      </c>
      <c r="V37" s="1">
        <f t="shared" si="8"/>
        <v>23</v>
      </c>
      <c r="W37" s="1">
        <f t="shared" si="8"/>
        <v>23</v>
      </c>
    </row>
    <row r="38" spans="1:23" x14ac:dyDescent="0.2">
      <c r="B38" s="31">
        <v>30</v>
      </c>
      <c r="C38" s="18">
        <f t="shared" si="9"/>
        <v>27.305290421369747</v>
      </c>
      <c r="D38" s="18">
        <f t="shared" si="9"/>
        <v>29.532008865754801</v>
      </c>
      <c r="E38" s="18">
        <f t="shared" si="9"/>
        <v>31.920444292134292</v>
      </c>
      <c r="F38" s="19">
        <f t="shared" si="9"/>
        <v>34.557675075428321</v>
      </c>
      <c r="G38" s="36"/>
      <c r="H38" s="39"/>
      <c r="M38" s="23">
        <f t="shared" si="1"/>
        <v>25.79918608902004</v>
      </c>
      <c r="N38" s="23">
        <f t="shared" si="2"/>
        <v>25.456614020653106</v>
      </c>
      <c r="O38" s="23">
        <f t="shared" si="3"/>
        <v>25.089162416594725</v>
      </c>
      <c r="P38" s="23">
        <f t="shared" si="4"/>
        <v>24.683434603780256</v>
      </c>
      <c r="R38" s="1">
        <f t="shared" si="8"/>
        <v>25</v>
      </c>
      <c r="S38" s="1">
        <f t="shared" si="8"/>
        <v>25</v>
      </c>
      <c r="T38" s="1">
        <f t="shared" si="8"/>
        <v>25</v>
      </c>
      <c r="U38" s="1">
        <f t="shared" si="8"/>
        <v>25</v>
      </c>
      <c r="V38" s="1">
        <f t="shared" si="8"/>
        <v>25</v>
      </c>
      <c r="W38" s="1">
        <f t="shared" si="8"/>
        <v>25</v>
      </c>
    </row>
    <row r="39" spans="1:23" ht="5.25" customHeight="1" x14ac:dyDescent="0.2"/>
    <row r="40" spans="1:23" x14ac:dyDescent="0.2">
      <c r="A40" s="40" t="s">
        <v>33</v>
      </c>
      <c r="B40" s="40"/>
      <c r="C40" s="40"/>
      <c r="D40" s="40"/>
      <c r="E40" s="40"/>
      <c r="F40" s="40"/>
      <c r="G40" s="40"/>
      <c r="H40" s="40"/>
      <c r="I40" s="40"/>
      <c r="J40" s="40"/>
      <c r="K40" s="40"/>
    </row>
    <row r="41" spans="1:23" x14ac:dyDescent="0.2">
      <c r="A41" s="40"/>
      <c r="B41" s="40"/>
      <c r="C41" s="40"/>
      <c r="D41" s="40"/>
      <c r="E41" s="40"/>
      <c r="F41" s="40"/>
      <c r="G41" s="40"/>
      <c r="H41" s="40"/>
      <c r="I41" s="40"/>
      <c r="J41" s="40"/>
      <c r="K41" s="40"/>
    </row>
    <row r="42" spans="1:23" x14ac:dyDescent="0.2">
      <c r="A42" s="40"/>
      <c r="B42" s="40"/>
      <c r="C42" s="40"/>
      <c r="D42" s="40"/>
      <c r="E42" s="40"/>
      <c r="F42" s="40"/>
      <c r="G42" s="40"/>
      <c r="H42" s="40"/>
      <c r="I42" s="40"/>
      <c r="J42" s="40"/>
      <c r="K42" s="40"/>
    </row>
    <row r="43" spans="1:23" x14ac:dyDescent="0.2">
      <c r="A43" s="40"/>
      <c r="B43" s="40"/>
      <c r="C43" s="40"/>
      <c r="D43" s="40"/>
      <c r="E43" s="40"/>
      <c r="F43" s="40"/>
      <c r="G43" s="40"/>
      <c r="H43" s="40"/>
      <c r="I43" s="40"/>
      <c r="J43" s="40"/>
      <c r="K43" s="40"/>
    </row>
    <row r="44" spans="1:23" x14ac:dyDescent="0.2">
      <c r="A44" s="20"/>
      <c r="B44" s="20"/>
      <c r="C44" s="20"/>
      <c r="D44" s="20"/>
      <c r="E44" s="20"/>
      <c r="F44" s="20"/>
      <c r="G44" s="20"/>
      <c r="H44" s="20"/>
      <c r="I44" s="20"/>
      <c r="J44" s="20"/>
      <c r="K44" s="20"/>
    </row>
    <row r="45" spans="1:23" x14ac:dyDescent="0.2">
      <c r="A45" s="20"/>
      <c r="B45" s="20"/>
      <c r="C45" s="20"/>
      <c r="D45" s="20"/>
      <c r="E45" s="20"/>
      <c r="F45" s="20"/>
      <c r="G45" s="20"/>
      <c r="H45" s="20"/>
      <c r="I45" s="20"/>
      <c r="J45" s="20"/>
      <c r="K45" s="20"/>
    </row>
  </sheetData>
  <sheetProtection password="CACD" sheet="1" objects="1" scenarios="1"/>
  <mergeCells count="16">
    <mergeCell ref="A7:D7"/>
    <mergeCell ref="A8:D8"/>
    <mergeCell ref="C16:F16"/>
    <mergeCell ref="C17:F17"/>
    <mergeCell ref="G19:G23"/>
    <mergeCell ref="H19:H23"/>
    <mergeCell ref="G16:H16"/>
    <mergeCell ref="G17:H17"/>
    <mergeCell ref="G18:H18"/>
    <mergeCell ref="G34:G38"/>
    <mergeCell ref="H34:H38"/>
    <mergeCell ref="A40:K43"/>
    <mergeCell ref="G24:G28"/>
    <mergeCell ref="H24:H28"/>
    <mergeCell ref="G29:G33"/>
    <mergeCell ref="H29:H33"/>
  </mergeCells>
  <phoneticPr fontId="0" type="noConversion"/>
  <conditionalFormatting sqref="E7">
    <cfRule type="cellIs" dxfId="11" priority="1" stopIfTrue="1" operator="greaterThanOrEqual">
      <formula>60</formula>
    </cfRule>
  </conditionalFormatting>
  <conditionalFormatting sqref="E8:E9">
    <cfRule type="cellIs" dxfId="10" priority="2" stopIfTrue="1" operator="lessThanOrEqual">
      <formula>$E$7</formula>
    </cfRule>
  </conditionalFormatting>
  <conditionalFormatting sqref="C19:F38">
    <cfRule type="expression" dxfId="9" priority="3" stopIfTrue="1">
      <formula>M19&lt;R19</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45"/>
  <sheetViews>
    <sheetView showGridLines="0" workbookViewId="0">
      <selection activeCell="E7" sqref="E7"/>
    </sheetView>
  </sheetViews>
  <sheetFormatPr baseColWidth="10" defaultRowHeight="12.75" x14ac:dyDescent="0.2"/>
  <cols>
    <col min="1" max="1" width="10.7109375" style="1" customWidth="1"/>
    <col min="2" max="2" width="10.5703125" style="1" customWidth="1"/>
    <col min="3" max="5" width="7.28515625" style="1" customWidth="1"/>
    <col min="6" max="6" width="5.7109375" style="1" hidden="1" customWidth="1"/>
    <col min="7" max="8" width="4.85546875" style="1" customWidth="1"/>
    <col min="9" max="9" width="5.7109375" style="1" customWidth="1"/>
    <col min="10" max="11" width="4.7109375" style="1" customWidth="1"/>
    <col min="12" max="12" width="9.85546875" style="1" customWidth="1"/>
    <col min="13" max="16" width="4.5703125" style="1" hidden="1" customWidth="1"/>
    <col min="17" max="29" width="3" style="1" hidden="1" customWidth="1"/>
    <col min="30" max="30" width="11.42578125" style="1" hidden="1" customWidth="1"/>
    <col min="31" max="36" width="0" style="1" hidden="1" customWidth="1"/>
    <col min="37" max="16384" width="11.42578125" style="1"/>
  </cols>
  <sheetData>
    <row r="2" spans="1:29" ht="54" customHeight="1" x14ac:dyDescent="0.2"/>
    <row r="3" spans="1:29" ht="3" customHeight="1" x14ac:dyDescent="0.2"/>
    <row r="4" spans="1:29" ht="15.75" x14ac:dyDescent="0.25">
      <c r="A4" s="2" t="s">
        <v>32</v>
      </c>
      <c r="R4" s="26">
        <v>35</v>
      </c>
      <c r="S4" s="27">
        <v>40</v>
      </c>
      <c r="T4" s="27">
        <v>45</v>
      </c>
      <c r="U4" s="27">
        <v>50</v>
      </c>
      <c r="V4" s="27">
        <v>55</v>
      </c>
      <c r="W4" s="27">
        <v>60</v>
      </c>
      <c r="X4" s="27">
        <v>65</v>
      </c>
      <c r="Y4" s="27">
        <v>70</v>
      </c>
      <c r="Z4" s="27">
        <v>75</v>
      </c>
      <c r="AA4" s="27">
        <v>80</v>
      </c>
      <c r="AB4" s="27">
        <v>85</v>
      </c>
      <c r="AC4" s="28">
        <v>90</v>
      </c>
    </row>
    <row r="5" spans="1:29" ht="15.75" x14ac:dyDescent="0.25">
      <c r="A5" s="2" t="s">
        <v>25</v>
      </c>
      <c r="Q5" s="25">
        <v>22</v>
      </c>
      <c r="R5" s="24">
        <v>9</v>
      </c>
      <c r="S5" s="24">
        <v>9</v>
      </c>
      <c r="T5" s="24">
        <v>10</v>
      </c>
      <c r="U5" s="24">
        <v>11</v>
      </c>
      <c r="V5" s="24">
        <v>12</v>
      </c>
      <c r="W5" s="24">
        <v>13</v>
      </c>
      <c r="X5" s="24">
        <v>14</v>
      </c>
      <c r="Y5" s="24">
        <v>15</v>
      </c>
      <c r="Z5" s="24">
        <v>17</v>
      </c>
      <c r="AA5" s="24">
        <v>18</v>
      </c>
      <c r="AB5" s="24">
        <v>19</v>
      </c>
      <c r="AC5" s="24">
        <v>20</v>
      </c>
    </row>
    <row r="6" spans="1:29" ht="15" customHeight="1" x14ac:dyDescent="0.25">
      <c r="A6" s="2"/>
      <c r="E6" s="3" t="s">
        <v>22</v>
      </c>
      <c r="Q6" s="25">
        <v>24</v>
      </c>
      <c r="R6" s="24">
        <v>9</v>
      </c>
      <c r="S6" s="24">
        <v>10</v>
      </c>
      <c r="T6" s="24">
        <v>11</v>
      </c>
      <c r="U6" s="24">
        <v>12</v>
      </c>
      <c r="V6" s="24">
        <v>13</v>
      </c>
      <c r="W6" s="24">
        <v>15</v>
      </c>
      <c r="X6" s="24">
        <v>17</v>
      </c>
      <c r="Y6" s="24">
        <v>18</v>
      </c>
      <c r="Z6" s="24">
        <v>19</v>
      </c>
      <c r="AA6" s="24">
        <v>20</v>
      </c>
      <c r="AB6" s="24">
        <v>21</v>
      </c>
      <c r="AC6" s="24">
        <v>22</v>
      </c>
    </row>
    <row r="7" spans="1:29" ht="15.75" x14ac:dyDescent="0.35">
      <c r="A7" s="43" t="s">
        <v>7</v>
      </c>
      <c r="B7" s="43"/>
      <c r="C7" s="43"/>
      <c r="D7" s="43"/>
      <c r="E7" s="21">
        <v>15</v>
      </c>
      <c r="G7" s="4" t="s">
        <v>1</v>
      </c>
      <c r="Q7" s="25">
        <v>26</v>
      </c>
      <c r="R7" s="24">
        <v>9</v>
      </c>
      <c r="S7" s="24">
        <v>10</v>
      </c>
      <c r="T7" s="24">
        <v>12</v>
      </c>
      <c r="U7" s="24">
        <v>14</v>
      </c>
      <c r="V7" s="24">
        <v>16</v>
      </c>
      <c r="W7" s="24">
        <v>18</v>
      </c>
      <c r="X7" s="24">
        <v>19</v>
      </c>
      <c r="Y7" s="24">
        <v>20</v>
      </c>
      <c r="Z7" s="24">
        <v>21</v>
      </c>
      <c r="AA7" s="24">
        <v>22</v>
      </c>
      <c r="AB7" s="24">
        <v>23</v>
      </c>
      <c r="AC7" s="24">
        <v>24</v>
      </c>
    </row>
    <row r="8" spans="1:29" ht="15.75" x14ac:dyDescent="0.35">
      <c r="A8" s="43" t="s">
        <v>8</v>
      </c>
      <c r="B8" s="43"/>
      <c r="C8" s="43"/>
      <c r="D8" s="43"/>
      <c r="E8" s="21">
        <v>18</v>
      </c>
      <c r="G8" s="4" t="s">
        <v>1</v>
      </c>
      <c r="H8" s="6"/>
      <c r="I8" s="6"/>
      <c r="J8" s="6"/>
      <c r="K8" s="6"/>
      <c r="L8" s="6"/>
      <c r="Q8" s="25">
        <v>28</v>
      </c>
      <c r="R8" s="24">
        <v>10</v>
      </c>
      <c r="S8" s="24">
        <v>12</v>
      </c>
      <c r="T8" s="24">
        <v>14</v>
      </c>
      <c r="U8" s="24">
        <v>16</v>
      </c>
      <c r="V8" s="24">
        <v>18</v>
      </c>
      <c r="W8" s="24">
        <v>20</v>
      </c>
      <c r="X8" s="24">
        <v>21</v>
      </c>
      <c r="Y8" s="24">
        <v>22</v>
      </c>
      <c r="Z8" s="24">
        <v>23</v>
      </c>
      <c r="AA8" s="24">
        <v>24</v>
      </c>
      <c r="AB8" s="24">
        <v>25</v>
      </c>
      <c r="AC8" s="24">
        <v>25</v>
      </c>
    </row>
    <row r="9" spans="1:29" x14ac:dyDescent="0.2">
      <c r="A9" s="4" t="s">
        <v>31</v>
      </c>
      <c r="E9" s="21">
        <v>75</v>
      </c>
      <c r="G9" s="4" t="s">
        <v>28</v>
      </c>
      <c r="Q9" s="25">
        <v>30</v>
      </c>
      <c r="R9" s="24">
        <v>12</v>
      </c>
      <c r="S9" s="24">
        <v>14</v>
      </c>
      <c r="T9" s="24">
        <v>17</v>
      </c>
      <c r="U9" s="24">
        <v>19</v>
      </c>
      <c r="V9" s="24">
        <v>20</v>
      </c>
      <c r="W9" s="24">
        <v>21</v>
      </c>
      <c r="X9" s="24">
        <v>23</v>
      </c>
      <c r="Y9" s="24">
        <v>24</v>
      </c>
      <c r="Z9" s="24">
        <v>25</v>
      </c>
      <c r="AA9" s="24">
        <v>25</v>
      </c>
      <c r="AB9" s="24">
        <v>25</v>
      </c>
      <c r="AC9" s="24">
        <v>25</v>
      </c>
    </row>
    <row r="10" spans="1:29" hidden="1" x14ac:dyDescent="0.2">
      <c r="B10" s="1" t="s">
        <v>14</v>
      </c>
      <c r="C10" s="1">
        <v>4.819</v>
      </c>
      <c r="D10" s="1">
        <v>5.0390000000000006</v>
      </c>
      <c r="E10" s="1">
        <v>5.4</v>
      </c>
      <c r="F10" s="1">
        <v>5.0309999999999997</v>
      </c>
      <c r="Q10" s="9"/>
      <c r="R10" s="9"/>
      <c r="S10" s="9"/>
      <c r="T10" s="9"/>
      <c r="U10" s="9"/>
      <c r="V10" s="9"/>
      <c r="W10" s="9"/>
      <c r="X10" s="9"/>
      <c r="Y10" s="9"/>
      <c r="Z10" s="9"/>
      <c r="AA10" s="9"/>
      <c r="AB10" s="9"/>
      <c r="AC10" s="9"/>
    </row>
    <row r="11" spans="1:29" hidden="1" x14ac:dyDescent="0.2">
      <c r="B11" s="1" t="s">
        <v>15</v>
      </c>
      <c r="C11" s="1">
        <v>3.8409999999999993</v>
      </c>
      <c r="D11" s="1">
        <v>4.0709999999999997</v>
      </c>
      <c r="E11" s="1">
        <v>4.5199999999999996</v>
      </c>
      <c r="F11" s="1">
        <v>3.96</v>
      </c>
      <c r="Q11" s="9"/>
      <c r="R11" s="9"/>
      <c r="S11" s="9"/>
      <c r="T11" s="9"/>
      <c r="U11" s="9"/>
      <c r="V11" s="9"/>
      <c r="W11" s="9"/>
      <c r="X11" s="9"/>
      <c r="Y11" s="9"/>
      <c r="Z11" s="9"/>
      <c r="AA11" s="9"/>
      <c r="AB11" s="9"/>
      <c r="AC11" s="9"/>
    </row>
    <row r="12" spans="1:29" hidden="1" x14ac:dyDescent="0.2">
      <c r="B12" s="1" t="s">
        <v>16</v>
      </c>
      <c r="C12" s="1">
        <v>3.2549999999999999</v>
      </c>
      <c r="D12" s="1">
        <v>3.4950000000000001</v>
      </c>
      <c r="E12" s="1">
        <v>3.89</v>
      </c>
      <c r="F12" s="1">
        <v>3.266</v>
      </c>
    </row>
    <row r="13" spans="1:29" hidden="1" x14ac:dyDescent="0.2">
      <c r="B13" s="1" t="s">
        <v>17</v>
      </c>
      <c r="C13" s="1">
        <v>2.8729999999999998</v>
      </c>
      <c r="D13" s="1">
        <v>3.0029999999999997</v>
      </c>
      <c r="E13" s="1">
        <v>3.41</v>
      </c>
      <c r="F13" s="1">
        <v>2.778</v>
      </c>
    </row>
    <row r="14" spans="1:29" ht="0.75" customHeight="1" x14ac:dyDescent="0.2"/>
    <row r="15" spans="1:29" ht="15" customHeight="1" x14ac:dyDescent="0.2"/>
    <row r="16" spans="1:29" s="9" customFormat="1" ht="14.25" x14ac:dyDescent="0.2">
      <c r="B16" s="8" t="s">
        <v>2</v>
      </c>
      <c r="C16" s="44" t="s">
        <v>27</v>
      </c>
      <c r="D16" s="45"/>
      <c r="E16" s="45"/>
      <c r="F16" s="46"/>
      <c r="G16" s="50" t="s">
        <v>5</v>
      </c>
      <c r="H16" s="51"/>
      <c r="Q16" s="1"/>
      <c r="X16" s="1"/>
      <c r="Y16" s="1"/>
      <c r="Z16" s="1"/>
      <c r="AA16" s="1"/>
      <c r="AB16" s="1"/>
      <c r="AC16" s="1"/>
    </row>
    <row r="17" spans="2:36" s="9" customFormat="1" x14ac:dyDescent="0.2">
      <c r="B17" s="10" t="s">
        <v>0</v>
      </c>
      <c r="C17" s="47" t="s">
        <v>26</v>
      </c>
      <c r="D17" s="48"/>
      <c r="E17" s="48"/>
      <c r="F17" s="49"/>
      <c r="G17" s="52" t="s">
        <v>6</v>
      </c>
      <c r="H17" s="53"/>
      <c r="Q17" s="1"/>
      <c r="X17" s="1"/>
      <c r="Y17" s="1"/>
      <c r="Z17" s="1"/>
      <c r="AA17" s="1"/>
      <c r="AB17" s="1"/>
      <c r="AC17" s="1"/>
    </row>
    <row r="18" spans="2:36" s="9" customFormat="1" ht="16.5" x14ac:dyDescent="0.35">
      <c r="B18" s="11" t="s">
        <v>9</v>
      </c>
      <c r="C18" s="12">
        <v>200</v>
      </c>
      <c r="D18" s="12">
        <v>150</v>
      </c>
      <c r="E18" s="12">
        <v>100</v>
      </c>
      <c r="F18" s="13">
        <v>50</v>
      </c>
      <c r="G18" s="54" t="s">
        <v>10</v>
      </c>
      <c r="H18" s="55"/>
      <c r="M18" s="9" t="s">
        <v>29</v>
      </c>
      <c r="Q18" s="25"/>
      <c r="R18" s="9" t="s">
        <v>30</v>
      </c>
      <c r="X18" s="24"/>
      <c r="Y18" s="24"/>
      <c r="Z18" s="24"/>
      <c r="AA18" s="24"/>
      <c r="AB18" s="24"/>
      <c r="AC18" s="24"/>
    </row>
    <row r="19" spans="2:36" x14ac:dyDescent="0.2">
      <c r="B19" s="29">
        <v>22</v>
      </c>
      <c r="C19" s="14">
        <f t="shared" ref="C19:F23" si="0">C$10*(($E$8-$E$7)/(LN(($B19-$E$7)/($B19-$E$8))))</f>
        <v>25.833795814331598</v>
      </c>
      <c r="D19" s="14">
        <f t="shared" si="0"/>
        <v>27.013176407639953</v>
      </c>
      <c r="E19" s="14">
        <f t="shared" si="0"/>
        <v>28.948432744841384</v>
      </c>
      <c r="F19" s="15">
        <f t="shared" si="0"/>
        <v>26.970289840610555</v>
      </c>
      <c r="G19" s="41" t="s">
        <v>3</v>
      </c>
      <c r="H19" s="42" t="s">
        <v>4</v>
      </c>
      <c r="M19" s="23">
        <f t="shared" ref="M19:M38" si="1">$B19-(C19/6.5)</f>
        <v>18.025569874718215</v>
      </c>
      <c r="N19" s="23">
        <f t="shared" ref="N19:N38" si="2">$B19-(D19/6.5)</f>
        <v>17.844126706516931</v>
      </c>
      <c r="O19" s="23">
        <f t="shared" ref="O19:O38" si="3">$B19-(E19/6.5)</f>
        <v>17.546394962332094</v>
      </c>
      <c r="P19" s="23">
        <f t="shared" ref="P19:P38" si="4">$B19-(F19/6.5)</f>
        <v>17.850724639906069</v>
      </c>
      <c r="Q19" s="25"/>
      <c r="R19" s="1">
        <f t="shared" ref="R19:W28" si="5">INDEX(Taupunkt,MATCH($B19,Temp,0),MATCH($E$9,Feuchte,0))</f>
        <v>17</v>
      </c>
      <c r="S19" s="1">
        <f t="shared" si="5"/>
        <v>17</v>
      </c>
      <c r="T19" s="1">
        <f t="shared" si="5"/>
        <v>17</v>
      </c>
      <c r="U19" s="1">
        <f t="shared" si="5"/>
        <v>17</v>
      </c>
      <c r="V19" s="1">
        <f t="shared" si="5"/>
        <v>17</v>
      </c>
      <c r="W19" s="1">
        <f t="shared" si="5"/>
        <v>17</v>
      </c>
      <c r="X19" s="24"/>
      <c r="Y19" s="24"/>
      <c r="Z19" s="24"/>
      <c r="AA19" s="24"/>
      <c r="AB19" s="24"/>
      <c r="AC19" s="24"/>
    </row>
    <row r="20" spans="2:36" x14ac:dyDescent="0.2">
      <c r="B20" s="30">
        <v>24</v>
      </c>
      <c r="C20" s="16">
        <f t="shared" si="0"/>
        <v>35.655349155576069</v>
      </c>
      <c r="D20" s="16">
        <f t="shared" si="0"/>
        <v>37.283109440744518</v>
      </c>
      <c r="E20" s="16">
        <f t="shared" si="0"/>
        <v>39.954116090498196</v>
      </c>
      <c r="F20" s="17">
        <f t="shared" si="0"/>
        <v>37.223918157647482</v>
      </c>
      <c r="G20" s="35"/>
      <c r="H20" s="38"/>
      <c r="M20" s="23">
        <f t="shared" si="1"/>
        <v>18.514561668372913</v>
      </c>
      <c r="N20" s="23">
        <f t="shared" si="2"/>
        <v>18.264137009116226</v>
      </c>
      <c r="O20" s="23">
        <f t="shared" si="3"/>
        <v>17.853212909154124</v>
      </c>
      <c r="P20" s="23">
        <f t="shared" si="4"/>
        <v>18.273243360361924</v>
      </c>
      <c r="Q20" s="25"/>
      <c r="R20" s="1">
        <f t="shared" si="5"/>
        <v>19</v>
      </c>
      <c r="S20" s="1">
        <f t="shared" si="5"/>
        <v>19</v>
      </c>
      <c r="T20" s="1">
        <f t="shared" si="5"/>
        <v>19</v>
      </c>
      <c r="U20" s="1">
        <f t="shared" si="5"/>
        <v>19</v>
      </c>
      <c r="V20" s="1">
        <f t="shared" si="5"/>
        <v>19</v>
      </c>
      <c r="W20" s="1">
        <f t="shared" si="5"/>
        <v>19</v>
      </c>
      <c r="X20" s="24"/>
      <c r="Y20" s="24"/>
      <c r="Z20" s="24"/>
      <c r="AA20" s="24"/>
      <c r="AB20" s="24"/>
      <c r="AC20" s="24"/>
      <c r="AF20" s="4">
        <v>200</v>
      </c>
      <c r="AG20" s="4">
        <v>150</v>
      </c>
      <c r="AH20" s="4">
        <v>100</v>
      </c>
    </row>
    <row r="21" spans="2:36" x14ac:dyDescent="0.2">
      <c r="B21" s="30">
        <v>26</v>
      </c>
      <c r="C21" s="16">
        <f t="shared" si="0"/>
        <v>45.397489767889788</v>
      </c>
      <c r="D21" s="16">
        <f t="shared" si="0"/>
        <v>47.470004345382172</v>
      </c>
      <c r="E21" s="16">
        <f t="shared" si="0"/>
        <v>50.870812356631021</v>
      </c>
      <c r="F21" s="17">
        <f t="shared" si="0"/>
        <v>47.394640178927894</v>
      </c>
      <c r="G21" s="35"/>
      <c r="H21" s="38"/>
      <c r="M21" s="23">
        <f t="shared" si="1"/>
        <v>19.015770804940033</v>
      </c>
      <c r="N21" s="23">
        <f t="shared" si="2"/>
        <v>18.696922408402742</v>
      </c>
      <c r="O21" s="23">
        <f t="shared" si="3"/>
        <v>18.173721175902919</v>
      </c>
      <c r="P21" s="23">
        <f t="shared" si="4"/>
        <v>18.708516895549554</v>
      </c>
      <c r="Q21" s="25"/>
      <c r="R21" s="1">
        <f t="shared" si="5"/>
        <v>21</v>
      </c>
      <c r="S21" s="1">
        <f t="shared" si="5"/>
        <v>21</v>
      </c>
      <c r="T21" s="1">
        <f t="shared" si="5"/>
        <v>21</v>
      </c>
      <c r="U21" s="1">
        <f t="shared" si="5"/>
        <v>21</v>
      </c>
      <c r="V21" s="1">
        <f t="shared" si="5"/>
        <v>21</v>
      </c>
      <c r="W21" s="1">
        <f t="shared" si="5"/>
        <v>21</v>
      </c>
      <c r="X21" s="24"/>
      <c r="Y21" s="24"/>
      <c r="Z21" s="24"/>
      <c r="AA21" s="24"/>
      <c r="AB21" s="24"/>
      <c r="AC21" s="24"/>
      <c r="AE21" s="4" t="s">
        <v>14</v>
      </c>
      <c r="AF21" s="1">
        <v>6.51</v>
      </c>
      <c r="AG21" s="1">
        <v>6.73</v>
      </c>
      <c r="AH21" s="1">
        <v>7.0910000000000002</v>
      </c>
      <c r="AI21" s="1">
        <f>AH21-AG21</f>
        <v>0.36099999999999977</v>
      </c>
      <c r="AJ21" s="1">
        <f>AG21-AF21</f>
        <v>0.22000000000000064</v>
      </c>
    </row>
    <row r="22" spans="2:36" x14ac:dyDescent="0.2">
      <c r="B22" s="30">
        <v>28</v>
      </c>
      <c r="C22" s="16">
        <f t="shared" si="0"/>
        <v>55.10277868574336</v>
      </c>
      <c r="D22" s="16">
        <f t="shared" si="0"/>
        <v>57.618365178970912</v>
      </c>
      <c r="E22" s="16">
        <f t="shared" si="0"/>
        <v>61.746213924676105</v>
      </c>
      <c r="F22" s="17">
        <f t="shared" si="0"/>
        <v>57.526889306489899</v>
      </c>
      <c r="G22" s="35"/>
      <c r="H22" s="38"/>
      <c r="M22" s="23">
        <f t="shared" si="1"/>
        <v>19.52264943296256</v>
      </c>
      <c r="N22" s="23">
        <f t="shared" si="2"/>
        <v>19.135636126312168</v>
      </c>
      <c r="O22" s="23">
        <f t="shared" si="3"/>
        <v>18.500582473126755</v>
      </c>
      <c r="P22" s="23">
        <f t="shared" si="4"/>
        <v>19.149709337463094</v>
      </c>
      <c r="Q22" s="25"/>
      <c r="R22" s="1">
        <f t="shared" si="5"/>
        <v>23</v>
      </c>
      <c r="S22" s="1">
        <f t="shared" si="5"/>
        <v>23</v>
      </c>
      <c r="T22" s="1">
        <f t="shared" si="5"/>
        <v>23</v>
      </c>
      <c r="U22" s="1">
        <f t="shared" si="5"/>
        <v>23</v>
      </c>
      <c r="V22" s="1">
        <f t="shared" si="5"/>
        <v>23</v>
      </c>
      <c r="W22" s="1">
        <f t="shared" si="5"/>
        <v>23</v>
      </c>
      <c r="X22" s="24"/>
      <c r="Y22" s="24"/>
      <c r="Z22" s="24"/>
      <c r="AA22" s="24"/>
      <c r="AB22" s="24"/>
      <c r="AC22" s="24"/>
      <c r="AE22" s="4" t="s">
        <v>15</v>
      </c>
      <c r="AF22" s="1">
        <v>4.97</v>
      </c>
      <c r="AG22" s="1">
        <v>5.2</v>
      </c>
      <c r="AH22" s="1">
        <v>5.649</v>
      </c>
      <c r="AI22" s="1">
        <f>AH22-AG22</f>
        <v>0.44899999999999984</v>
      </c>
      <c r="AJ22" s="1">
        <f>AG22-AF22</f>
        <v>0.23000000000000043</v>
      </c>
    </row>
    <row r="23" spans="2:36" x14ac:dyDescent="0.2">
      <c r="B23" s="31">
        <v>30</v>
      </c>
      <c r="C23" s="18">
        <f t="shared" si="0"/>
        <v>64.787890641943818</v>
      </c>
      <c r="D23" s="18">
        <f t="shared" si="0"/>
        <v>67.745627919642018</v>
      </c>
      <c r="E23" s="18">
        <f t="shared" si="0"/>
        <v>72.599005907137709</v>
      </c>
      <c r="F23" s="19">
        <f t="shared" si="0"/>
        <v>67.638073836816616</v>
      </c>
      <c r="G23" s="36"/>
      <c r="H23" s="39"/>
      <c r="M23" s="23">
        <f t="shared" si="1"/>
        <v>20.032632208931719</v>
      </c>
      <c r="N23" s="23">
        <f t="shared" si="2"/>
        <v>19.577595704670458</v>
      </c>
      <c r="O23" s="23">
        <f t="shared" si="3"/>
        <v>18.830922168132659</v>
      </c>
      <c r="P23" s="23">
        <f t="shared" si="4"/>
        <v>19.594142486643598</v>
      </c>
      <c r="Q23" s="25"/>
      <c r="R23" s="1">
        <f t="shared" si="5"/>
        <v>25</v>
      </c>
      <c r="S23" s="1">
        <f t="shared" si="5"/>
        <v>25</v>
      </c>
      <c r="T23" s="1">
        <f t="shared" si="5"/>
        <v>25</v>
      </c>
      <c r="U23" s="1">
        <f t="shared" si="5"/>
        <v>25</v>
      </c>
      <c r="V23" s="1">
        <f t="shared" si="5"/>
        <v>25</v>
      </c>
      <c r="W23" s="1">
        <f t="shared" si="5"/>
        <v>25</v>
      </c>
      <c r="X23" s="24"/>
      <c r="Y23" s="24"/>
      <c r="Z23" s="24"/>
      <c r="AA23" s="24"/>
      <c r="AB23" s="24"/>
      <c r="AC23" s="24"/>
      <c r="AE23" s="4" t="s">
        <v>16</v>
      </c>
      <c r="AF23" s="1">
        <v>4.0599999999999996</v>
      </c>
      <c r="AG23" s="1">
        <v>4.3</v>
      </c>
      <c r="AH23" s="1">
        <v>4.6950000000000003</v>
      </c>
      <c r="AI23" s="1">
        <f>AH23-AG23</f>
        <v>0.39500000000000046</v>
      </c>
      <c r="AJ23" s="1">
        <f>AG23-AF23</f>
        <v>0.24000000000000021</v>
      </c>
    </row>
    <row r="24" spans="2:36" x14ac:dyDescent="0.2">
      <c r="B24" s="29">
        <v>22</v>
      </c>
      <c r="C24" s="14">
        <f t="shared" ref="C24:F28" si="6">C$11*(($E$8-$E$7)/(LN(($B24-$E$7)/($B24-$E$8))))</f>
        <v>20.590912994988098</v>
      </c>
      <c r="D24" s="14">
        <f t="shared" si="6"/>
        <v>21.823901797083195</v>
      </c>
      <c r="E24" s="14">
        <f t="shared" si="6"/>
        <v>24.230910371607969</v>
      </c>
      <c r="F24" s="15">
        <f t="shared" si="6"/>
        <v>21.228850679550348</v>
      </c>
      <c r="G24" s="41" t="s">
        <v>11</v>
      </c>
      <c r="H24" s="42" t="s">
        <v>19</v>
      </c>
      <c r="M24" s="23">
        <f t="shared" si="1"/>
        <v>18.832167231540293</v>
      </c>
      <c r="N24" s="23">
        <f t="shared" si="2"/>
        <v>18.642476646602585</v>
      </c>
      <c r="O24" s="23">
        <f t="shared" si="3"/>
        <v>18.272167635137237</v>
      </c>
      <c r="P24" s="23">
        <f t="shared" si="4"/>
        <v>18.73402297237687</v>
      </c>
      <c r="Q24" s="25"/>
      <c r="R24" s="1">
        <f t="shared" si="5"/>
        <v>17</v>
      </c>
      <c r="S24" s="1">
        <f t="shared" si="5"/>
        <v>17</v>
      </c>
      <c r="T24" s="1">
        <f t="shared" si="5"/>
        <v>17</v>
      </c>
      <c r="U24" s="1">
        <f t="shared" si="5"/>
        <v>17</v>
      </c>
      <c r="V24" s="1">
        <f t="shared" si="5"/>
        <v>17</v>
      </c>
      <c r="W24" s="1">
        <f t="shared" si="5"/>
        <v>17</v>
      </c>
      <c r="X24" s="24"/>
      <c r="Y24" s="24"/>
      <c r="Z24" s="24"/>
      <c r="AA24" s="24"/>
      <c r="AB24" s="24"/>
      <c r="AC24" s="24"/>
      <c r="AE24" s="4" t="s">
        <v>17</v>
      </c>
      <c r="AF24" s="1">
        <v>3.48</v>
      </c>
      <c r="AG24" s="1">
        <v>3.61</v>
      </c>
      <c r="AH24" s="1">
        <v>4.0170000000000003</v>
      </c>
      <c r="AI24" s="1">
        <f>AH24-AG24</f>
        <v>0.40700000000000047</v>
      </c>
      <c r="AJ24" s="1">
        <f>AG24-AF24</f>
        <v>0.12999999999999989</v>
      </c>
    </row>
    <row r="25" spans="2:36" x14ac:dyDescent="0.2">
      <c r="B25" s="30">
        <v>24</v>
      </c>
      <c r="C25" s="16">
        <f t="shared" si="6"/>
        <v>28.419214796963615</v>
      </c>
      <c r="D25" s="16">
        <f t="shared" si="6"/>
        <v>30.120964186003356</v>
      </c>
      <c r="E25" s="16">
        <f t="shared" si="6"/>
        <v>33.443074949824407</v>
      </c>
      <c r="F25" s="17">
        <f t="shared" si="6"/>
        <v>29.299685133032007</v>
      </c>
      <c r="G25" s="35"/>
      <c r="H25" s="38"/>
      <c r="M25" s="23">
        <f t="shared" si="1"/>
        <v>19.627813108159444</v>
      </c>
      <c r="N25" s="23">
        <f t="shared" si="2"/>
        <v>19.366005509845635</v>
      </c>
      <c r="O25" s="23">
        <f t="shared" si="3"/>
        <v>18.854911546180858</v>
      </c>
      <c r="P25" s="23">
        <f t="shared" si="4"/>
        <v>19.49235613337969</v>
      </c>
      <c r="Q25" s="25"/>
      <c r="R25" s="1">
        <f t="shared" si="5"/>
        <v>19</v>
      </c>
      <c r="S25" s="1">
        <f t="shared" si="5"/>
        <v>19</v>
      </c>
      <c r="T25" s="1">
        <f t="shared" si="5"/>
        <v>19</v>
      </c>
      <c r="U25" s="1">
        <f t="shared" si="5"/>
        <v>19</v>
      </c>
      <c r="V25" s="1">
        <f t="shared" si="5"/>
        <v>19</v>
      </c>
      <c r="W25" s="1">
        <f t="shared" si="5"/>
        <v>19</v>
      </c>
      <c r="X25" s="24"/>
      <c r="Y25" s="24"/>
      <c r="Z25" s="24"/>
      <c r="AA25" s="24"/>
      <c r="AB25" s="24"/>
      <c r="AC25" s="24"/>
    </row>
    <row r="26" spans="2:36" x14ac:dyDescent="0.2">
      <c r="B26" s="30">
        <v>26</v>
      </c>
      <c r="C26" s="16">
        <f t="shared" si="6"/>
        <v>36.184220418855503</v>
      </c>
      <c r="D26" s="16">
        <f t="shared" si="6"/>
        <v>38.350940204415714</v>
      </c>
      <c r="E26" s="16">
        <f t="shared" si="6"/>
        <v>42.580754046661511</v>
      </c>
      <c r="F26" s="17">
        <f t="shared" si="6"/>
        <v>37.305262394862744</v>
      </c>
      <c r="G26" s="35"/>
      <c r="H26" s="38"/>
      <c r="M26" s="23">
        <f t="shared" si="1"/>
        <v>20.433196858637615</v>
      </c>
      <c r="N26" s="23">
        <f t="shared" si="2"/>
        <v>20.099855353166813</v>
      </c>
      <c r="O26" s="23">
        <f t="shared" si="3"/>
        <v>19.449114762052076</v>
      </c>
      <c r="P26" s="23">
        <f t="shared" si="4"/>
        <v>20.260728862328808</v>
      </c>
      <c r="Q26" s="25"/>
      <c r="R26" s="1">
        <f t="shared" si="5"/>
        <v>21</v>
      </c>
      <c r="S26" s="1">
        <f t="shared" si="5"/>
        <v>21</v>
      </c>
      <c r="T26" s="1">
        <f t="shared" si="5"/>
        <v>21</v>
      </c>
      <c r="U26" s="1">
        <f t="shared" si="5"/>
        <v>21</v>
      </c>
      <c r="V26" s="1">
        <f t="shared" si="5"/>
        <v>21</v>
      </c>
      <c r="W26" s="1">
        <f t="shared" si="5"/>
        <v>21</v>
      </c>
      <c r="X26" s="24"/>
      <c r="Y26" s="24"/>
      <c r="Z26" s="24"/>
      <c r="AA26" s="24"/>
      <c r="AB26" s="24"/>
      <c r="AC26" s="24"/>
      <c r="AF26" s="1">
        <f>AG26-AJ21</f>
        <v>4.819</v>
      </c>
      <c r="AG26" s="1">
        <f>AH26-AI21</f>
        <v>5.0390000000000006</v>
      </c>
      <c r="AH26" s="1">
        <v>5.4</v>
      </c>
    </row>
    <row r="27" spans="2:36" x14ac:dyDescent="0.2">
      <c r="B27" s="30">
        <v>28</v>
      </c>
      <c r="C27" s="16">
        <f t="shared" si="6"/>
        <v>43.919853274940898</v>
      </c>
      <c r="D27" s="16">
        <f t="shared" si="6"/>
        <v>46.549784608769698</v>
      </c>
      <c r="E27" s="16">
        <f t="shared" si="6"/>
        <v>51.683867951765919</v>
      </c>
      <c r="F27" s="17">
        <f t="shared" si="6"/>
        <v>45.280556878095808</v>
      </c>
      <c r="G27" s="35"/>
      <c r="H27" s="38"/>
      <c r="M27" s="23">
        <f t="shared" si="1"/>
        <v>21.243099496162941</v>
      </c>
      <c r="N27" s="23">
        <f t="shared" si="2"/>
        <v>20.838494675573891</v>
      </c>
      <c r="O27" s="23">
        <f t="shared" si="3"/>
        <v>20.048635699728322</v>
      </c>
      <c r="P27" s="23">
        <f t="shared" si="4"/>
        <v>21.033760480292955</v>
      </c>
      <c r="Q27" s="25"/>
      <c r="R27" s="1">
        <f t="shared" si="5"/>
        <v>23</v>
      </c>
      <c r="S27" s="1">
        <f t="shared" si="5"/>
        <v>23</v>
      </c>
      <c r="T27" s="1">
        <f t="shared" si="5"/>
        <v>23</v>
      </c>
      <c r="U27" s="1">
        <f t="shared" si="5"/>
        <v>23</v>
      </c>
      <c r="V27" s="1">
        <f t="shared" si="5"/>
        <v>23</v>
      </c>
      <c r="W27" s="1">
        <f t="shared" si="5"/>
        <v>23</v>
      </c>
      <c r="X27" s="24"/>
      <c r="Y27" s="24"/>
      <c r="Z27" s="24"/>
      <c r="AA27" s="24"/>
      <c r="AB27" s="24"/>
      <c r="AC27" s="24"/>
      <c r="AF27" s="1">
        <f>AG27-AJ22</f>
        <v>3.8409999999999993</v>
      </c>
      <c r="AG27" s="1">
        <f>AH27-AI22</f>
        <v>4.0709999999999997</v>
      </c>
      <c r="AH27" s="1">
        <v>4.5199999999999996</v>
      </c>
    </row>
    <row r="28" spans="2:36" x14ac:dyDescent="0.2">
      <c r="B28" s="31">
        <v>30</v>
      </c>
      <c r="C28" s="18">
        <f t="shared" si="6"/>
        <v>51.639404016539977</v>
      </c>
      <c r="D28" s="18">
        <f t="shared" si="6"/>
        <v>54.731583897769916</v>
      </c>
      <c r="E28" s="18">
        <f t="shared" si="6"/>
        <v>60.768056796344887</v>
      </c>
      <c r="F28" s="19">
        <f t="shared" si="6"/>
        <v>53.239270998567648</v>
      </c>
      <c r="G28" s="36"/>
      <c r="H28" s="39"/>
      <c r="M28" s="23">
        <f t="shared" si="1"/>
        <v>22.055476305147696</v>
      </c>
      <c r="N28" s="23">
        <f t="shared" si="2"/>
        <v>21.579756323420014</v>
      </c>
      <c r="O28" s="23">
        <f t="shared" si="3"/>
        <v>20.65106818517771</v>
      </c>
      <c r="P28" s="23">
        <f t="shared" si="4"/>
        <v>21.809342923297287</v>
      </c>
      <c r="Q28" s="25"/>
      <c r="R28" s="1">
        <f t="shared" si="5"/>
        <v>25</v>
      </c>
      <c r="S28" s="1">
        <f t="shared" si="5"/>
        <v>25</v>
      </c>
      <c r="T28" s="1">
        <f t="shared" si="5"/>
        <v>25</v>
      </c>
      <c r="U28" s="1">
        <f t="shared" si="5"/>
        <v>25</v>
      </c>
      <c r="V28" s="1">
        <f t="shared" si="5"/>
        <v>25</v>
      </c>
      <c r="W28" s="1">
        <f t="shared" si="5"/>
        <v>25</v>
      </c>
      <c r="X28" s="24"/>
      <c r="Y28" s="24"/>
      <c r="Z28" s="24"/>
      <c r="AA28" s="24"/>
      <c r="AB28" s="24"/>
      <c r="AC28" s="24"/>
      <c r="AF28" s="1">
        <f>AG28-AJ23</f>
        <v>3.2549999999999994</v>
      </c>
      <c r="AG28" s="1">
        <f>AH28-AI23</f>
        <v>3.4949999999999997</v>
      </c>
      <c r="AH28" s="1">
        <v>3.89</v>
      </c>
    </row>
    <row r="29" spans="2:36" x14ac:dyDescent="0.2">
      <c r="B29" s="29">
        <v>22</v>
      </c>
      <c r="C29" s="14">
        <f t="shared" ref="C29:F33" si="7">C$12*(($E$8-$E$7)/(LN(($B29-$E$7)/($B29-$E$8))))</f>
        <v>17.449471960084942</v>
      </c>
      <c r="D29" s="14">
        <f t="shared" si="7"/>
        <v>18.736068970966784</v>
      </c>
      <c r="E29" s="14">
        <f t="shared" si="7"/>
        <v>20.853593218043144</v>
      </c>
      <c r="F29" s="15">
        <f t="shared" si="7"/>
        <v>17.508440989750362</v>
      </c>
      <c r="G29" s="41" t="s">
        <v>12</v>
      </c>
      <c r="H29" s="42" t="s">
        <v>20</v>
      </c>
      <c r="M29" s="23">
        <f t="shared" si="1"/>
        <v>19.315465852294626</v>
      </c>
      <c r="N29" s="23">
        <f t="shared" si="2"/>
        <v>19.117527850620494</v>
      </c>
      <c r="O29" s="23">
        <f t="shared" si="3"/>
        <v>18.791754889531823</v>
      </c>
      <c r="P29" s="23">
        <f t="shared" si="4"/>
        <v>19.306393693884559</v>
      </c>
      <c r="Q29" s="25"/>
      <c r="R29" s="1">
        <f t="shared" ref="R29:W38" si="8">INDEX(Taupunkt,MATCH($B29,Temp,0),MATCH($E$9,Feuchte,0))</f>
        <v>17</v>
      </c>
      <c r="S29" s="1">
        <f t="shared" si="8"/>
        <v>17</v>
      </c>
      <c r="T29" s="1">
        <f t="shared" si="8"/>
        <v>17</v>
      </c>
      <c r="U29" s="1">
        <f t="shared" si="8"/>
        <v>17</v>
      </c>
      <c r="V29" s="1">
        <f t="shared" si="8"/>
        <v>17</v>
      </c>
      <c r="W29" s="1">
        <f t="shared" si="8"/>
        <v>17</v>
      </c>
      <c r="X29" s="24"/>
      <c r="Y29" s="24"/>
      <c r="Z29" s="24"/>
      <c r="AA29" s="24"/>
      <c r="AB29" s="24"/>
      <c r="AC29" s="24"/>
      <c r="AF29" s="1">
        <f>AG29-AJ24</f>
        <v>2.8729999999999998</v>
      </c>
      <c r="AG29" s="1">
        <f>AH29-AI24</f>
        <v>3.0029999999999997</v>
      </c>
      <c r="AH29" s="1">
        <v>3.41</v>
      </c>
    </row>
    <row r="30" spans="2:36" x14ac:dyDescent="0.2">
      <c r="B30" s="30">
        <v>24</v>
      </c>
      <c r="C30" s="16">
        <f t="shared" si="7"/>
        <v>24.083453310105853</v>
      </c>
      <c r="D30" s="16">
        <f t="shared" si="7"/>
        <v>25.859191803016884</v>
      </c>
      <c r="E30" s="16">
        <f t="shared" si="7"/>
        <v>28.781761405932958</v>
      </c>
      <c r="F30" s="17">
        <f t="shared" si="7"/>
        <v>24.164841324364275</v>
      </c>
      <c r="G30" s="35"/>
      <c r="H30" s="38"/>
      <c r="M30" s="23">
        <f t="shared" si="1"/>
        <v>20.29485333690679</v>
      </c>
      <c r="N30" s="23">
        <f t="shared" si="2"/>
        <v>20.021662799535864</v>
      </c>
      <c r="O30" s="23">
        <f t="shared" si="3"/>
        <v>19.572036706779546</v>
      </c>
      <c r="P30" s="23">
        <f t="shared" si="4"/>
        <v>20.282332103943958</v>
      </c>
      <c r="Q30" s="25"/>
      <c r="R30" s="1">
        <f t="shared" si="8"/>
        <v>19</v>
      </c>
      <c r="S30" s="1">
        <f t="shared" si="8"/>
        <v>19</v>
      </c>
      <c r="T30" s="1">
        <f t="shared" si="8"/>
        <v>19</v>
      </c>
      <c r="U30" s="1">
        <f t="shared" si="8"/>
        <v>19</v>
      </c>
      <c r="V30" s="1">
        <f t="shared" si="8"/>
        <v>19</v>
      </c>
      <c r="W30" s="1">
        <f t="shared" si="8"/>
        <v>19</v>
      </c>
      <c r="X30" s="24"/>
      <c r="Y30" s="24"/>
      <c r="Z30" s="24"/>
      <c r="AA30" s="24"/>
      <c r="AB30" s="24"/>
      <c r="AC30" s="24"/>
    </row>
    <row r="31" spans="2:36" x14ac:dyDescent="0.2">
      <c r="B31" s="30">
        <v>26</v>
      </c>
      <c r="C31" s="16">
        <f t="shared" si="7"/>
        <v>30.66379522608036</v>
      </c>
      <c r="D31" s="16">
        <f t="shared" si="7"/>
        <v>32.924720219708412</v>
      </c>
      <c r="E31" s="16">
        <f t="shared" si="7"/>
        <v>36.645825938387901</v>
      </c>
      <c r="F31" s="17">
        <f t="shared" si="7"/>
        <v>30.767420954954982</v>
      </c>
      <c r="G31" s="35"/>
      <c r="H31" s="38"/>
      <c r="M31" s="23">
        <f t="shared" si="1"/>
        <v>21.282493042141482</v>
      </c>
      <c r="N31" s="23">
        <f t="shared" si="2"/>
        <v>20.934658427737169</v>
      </c>
      <c r="O31" s="23">
        <f t="shared" si="3"/>
        <v>20.362180624863399</v>
      </c>
      <c r="P31" s="23">
        <f t="shared" si="4"/>
        <v>21.266550622314618</v>
      </c>
      <c r="Q31" s="25"/>
      <c r="R31" s="1">
        <f t="shared" si="8"/>
        <v>21</v>
      </c>
      <c r="S31" s="1">
        <f t="shared" si="8"/>
        <v>21</v>
      </c>
      <c r="T31" s="1">
        <f t="shared" si="8"/>
        <v>21</v>
      </c>
      <c r="U31" s="1">
        <f t="shared" si="8"/>
        <v>21</v>
      </c>
      <c r="V31" s="1">
        <f t="shared" si="8"/>
        <v>21</v>
      </c>
      <c r="W31" s="1">
        <f t="shared" si="8"/>
        <v>21</v>
      </c>
      <c r="X31" s="24"/>
      <c r="Y31" s="24"/>
      <c r="Z31" s="24"/>
      <c r="AA31" s="24"/>
      <c r="AB31" s="24"/>
      <c r="AC31" s="24"/>
    </row>
    <row r="32" spans="2:36" x14ac:dyDescent="0.2">
      <c r="B32" s="30">
        <v>28</v>
      </c>
      <c r="C32" s="16">
        <f t="shared" si="7"/>
        <v>37.219245615707536</v>
      </c>
      <c r="D32" s="16">
        <f t="shared" si="7"/>
        <v>39.963521790137591</v>
      </c>
      <c r="E32" s="16">
        <f t="shared" si="7"/>
        <v>44.480142993887043</v>
      </c>
      <c r="F32" s="17">
        <f t="shared" si="7"/>
        <v>37.345024940368916</v>
      </c>
      <c r="G32" s="35"/>
      <c r="H32" s="38"/>
      <c r="M32" s="23">
        <f t="shared" si="1"/>
        <v>22.273962212968073</v>
      </c>
      <c r="N32" s="23">
        <f t="shared" si="2"/>
        <v>21.851765878440371</v>
      </c>
      <c r="O32" s="23">
        <f t="shared" si="3"/>
        <v>21.15690107786353</v>
      </c>
      <c r="P32" s="23">
        <f t="shared" si="4"/>
        <v>22.254611547635552</v>
      </c>
      <c r="Q32" s="25"/>
      <c r="R32" s="1">
        <f t="shared" si="8"/>
        <v>23</v>
      </c>
      <c r="S32" s="1">
        <f t="shared" si="8"/>
        <v>23</v>
      </c>
      <c r="T32" s="1">
        <f t="shared" si="8"/>
        <v>23</v>
      </c>
      <c r="U32" s="1">
        <f t="shared" si="8"/>
        <v>23</v>
      </c>
      <c r="V32" s="1">
        <f t="shared" si="8"/>
        <v>23</v>
      </c>
      <c r="W32" s="1">
        <f t="shared" si="8"/>
        <v>23</v>
      </c>
      <c r="X32" s="24"/>
      <c r="Y32" s="24"/>
      <c r="Z32" s="24"/>
      <c r="AA32" s="24"/>
      <c r="AB32" s="24"/>
      <c r="AC32" s="24"/>
    </row>
    <row r="33" spans="1:34" x14ac:dyDescent="0.2">
      <c r="B33" s="31">
        <v>30</v>
      </c>
      <c r="C33" s="18">
        <f t="shared" si="7"/>
        <v>43.761067449580224</v>
      </c>
      <c r="D33" s="18">
        <f t="shared" si="7"/>
        <v>46.987689934341901</v>
      </c>
      <c r="E33" s="18">
        <f t="shared" si="7"/>
        <v>52.298172773845494</v>
      </c>
      <c r="F33" s="19">
        <f t="shared" si="7"/>
        <v>43.908954313465138</v>
      </c>
      <c r="G33" s="36"/>
      <c r="H33" s="39"/>
      <c r="M33" s="23">
        <f t="shared" si="1"/>
        <v>23.267528084679967</v>
      </c>
      <c r="N33" s="23">
        <f t="shared" si="2"/>
        <v>22.771124625485861</v>
      </c>
      <c r="O33" s="23">
        <f t="shared" si="3"/>
        <v>21.954127265562231</v>
      </c>
      <c r="P33" s="23">
        <f t="shared" si="4"/>
        <v>23.244776259466903</v>
      </c>
      <c r="R33" s="1">
        <f t="shared" si="8"/>
        <v>25</v>
      </c>
      <c r="S33" s="1">
        <f t="shared" si="8"/>
        <v>25</v>
      </c>
      <c r="T33" s="1">
        <f t="shared" si="8"/>
        <v>25</v>
      </c>
      <c r="U33" s="1">
        <f t="shared" si="8"/>
        <v>25</v>
      </c>
      <c r="V33" s="1">
        <f t="shared" si="8"/>
        <v>25</v>
      </c>
      <c r="W33" s="1">
        <f t="shared" si="8"/>
        <v>25</v>
      </c>
      <c r="AF33" s="4">
        <v>200</v>
      </c>
      <c r="AG33" s="4">
        <v>150</v>
      </c>
      <c r="AH33" s="4">
        <v>100</v>
      </c>
    </row>
    <row r="34" spans="1:34" x14ac:dyDescent="0.2">
      <c r="B34" s="29">
        <v>22</v>
      </c>
      <c r="C34" s="14">
        <f t="shared" ref="C34:F38" si="9">C$13*(($E$8-$E$7)/(LN(($B34-$E$7)/($B34-$E$8))))</f>
        <v>15.401638384431349</v>
      </c>
      <c r="D34" s="14">
        <f t="shared" si="9"/>
        <v>16.098545098659013</v>
      </c>
      <c r="E34" s="14">
        <f t="shared" si="9"/>
        <v>18.280399196279465</v>
      </c>
      <c r="F34" s="15">
        <f t="shared" si="9"/>
        <v>14.892360400957289</v>
      </c>
      <c r="G34" s="34" t="s">
        <v>13</v>
      </c>
      <c r="H34" s="37" t="s">
        <v>21</v>
      </c>
      <c r="M34" s="23">
        <f t="shared" si="1"/>
        <v>19.630517171625947</v>
      </c>
      <c r="N34" s="23">
        <f t="shared" si="2"/>
        <v>19.52330075405246</v>
      </c>
      <c r="O34" s="23">
        <f t="shared" si="3"/>
        <v>19.187630892880083</v>
      </c>
      <c r="P34" s="23">
        <f t="shared" si="4"/>
        <v>19.708867630621956</v>
      </c>
      <c r="R34" s="1">
        <f t="shared" si="8"/>
        <v>17</v>
      </c>
      <c r="S34" s="1">
        <f t="shared" si="8"/>
        <v>17</v>
      </c>
      <c r="T34" s="1">
        <f t="shared" si="8"/>
        <v>17</v>
      </c>
      <c r="U34" s="1">
        <f t="shared" si="8"/>
        <v>17</v>
      </c>
      <c r="V34" s="1">
        <f t="shared" si="8"/>
        <v>17</v>
      </c>
      <c r="W34" s="1">
        <f t="shared" si="8"/>
        <v>17</v>
      </c>
      <c r="AE34" s="1" t="s">
        <v>14</v>
      </c>
      <c r="AF34" s="1">
        <v>4.819</v>
      </c>
      <c r="AG34" s="1">
        <v>5.0390000000000006</v>
      </c>
      <c r="AH34" s="1">
        <v>5.4</v>
      </c>
    </row>
    <row r="35" spans="1:34" x14ac:dyDescent="0.2">
      <c r="B35" s="30">
        <v>24</v>
      </c>
      <c r="C35" s="16">
        <f t="shared" si="9"/>
        <v>21.257069542222464</v>
      </c>
      <c r="D35" s="16">
        <f t="shared" si="9"/>
        <v>22.218927892549271</v>
      </c>
      <c r="E35" s="16">
        <f t="shared" si="9"/>
        <v>25.230284420110895</v>
      </c>
      <c r="F35" s="17">
        <f t="shared" si="9"/>
        <v>20.55417305544518</v>
      </c>
      <c r="G35" s="35"/>
      <c r="H35" s="38"/>
      <c r="M35" s="23">
        <f t="shared" si="1"/>
        <v>20.729681608888853</v>
      </c>
      <c r="N35" s="23">
        <f t="shared" si="2"/>
        <v>20.581703401146267</v>
      </c>
      <c r="O35" s="23">
        <f t="shared" si="3"/>
        <v>20.118417781521401</v>
      </c>
      <c r="P35" s="23">
        <f t="shared" si="4"/>
        <v>20.837819529931512</v>
      </c>
      <c r="R35" s="1">
        <f t="shared" si="8"/>
        <v>19</v>
      </c>
      <c r="S35" s="1">
        <f t="shared" si="8"/>
        <v>19</v>
      </c>
      <c r="T35" s="1">
        <f t="shared" si="8"/>
        <v>19</v>
      </c>
      <c r="U35" s="1">
        <f t="shared" si="8"/>
        <v>19</v>
      </c>
      <c r="V35" s="1">
        <f t="shared" si="8"/>
        <v>19</v>
      </c>
      <c r="W35" s="1">
        <f t="shared" si="8"/>
        <v>19</v>
      </c>
      <c r="AE35" s="1" t="s">
        <v>15</v>
      </c>
      <c r="AF35" s="1">
        <v>3.8409999999999993</v>
      </c>
      <c r="AG35" s="1">
        <v>4.0709999999999997</v>
      </c>
      <c r="AH35" s="1">
        <v>4.5199999999999996</v>
      </c>
    </row>
    <row r="36" spans="1:34" x14ac:dyDescent="0.2">
      <c r="B36" s="30">
        <v>26</v>
      </c>
      <c r="C36" s="16">
        <f t="shared" si="9"/>
        <v>27.065156277889056</v>
      </c>
      <c r="D36" s="16">
        <f t="shared" si="9"/>
        <v>28.289823982770912</v>
      </c>
      <c r="E36" s="16">
        <f t="shared" si="9"/>
        <v>32.123975951131811</v>
      </c>
      <c r="F36" s="17">
        <f t="shared" si="9"/>
        <v>26.170206801244625</v>
      </c>
      <c r="G36" s="35"/>
      <c r="H36" s="38"/>
      <c r="M36" s="23">
        <f t="shared" si="1"/>
        <v>21.836129803401683</v>
      </c>
      <c r="N36" s="23">
        <f t="shared" si="2"/>
        <v>21.647719387266015</v>
      </c>
      <c r="O36" s="23">
        <f t="shared" si="3"/>
        <v>21.057849853672028</v>
      </c>
      <c r="P36" s="23">
        <f t="shared" si="4"/>
        <v>21.97381433827006</v>
      </c>
      <c r="R36" s="1">
        <f t="shared" si="8"/>
        <v>21</v>
      </c>
      <c r="S36" s="1">
        <f t="shared" si="8"/>
        <v>21</v>
      </c>
      <c r="T36" s="1">
        <f t="shared" si="8"/>
        <v>21</v>
      </c>
      <c r="U36" s="1">
        <f t="shared" si="8"/>
        <v>21</v>
      </c>
      <c r="V36" s="1">
        <f t="shared" si="8"/>
        <v>21</v>
      </c>
      <c r="W36" s="1">
        <f t="shared" si="8"/>
        <v>21</v>
      </c>
      <c r="AE36" s="1" t="s">
        <v>16</v>
      </c>
      <c r="AF36" s="1">
        <v>3.2549999999999999</v>
      </c>
      <c r="AG36" s="1">
        <v>3.4950000000000001</v>
      </c>
      <c r="AH36" s="1">
        <v>3.89</v>
      </c>
    </row>
    <row r="37" spans="1:34" x14ac:dyDescent="0.2">
      <c r="B37" s="30">
        <v>28</v>
      </c>
      <c r="C37" s="16">
        <f t="shared" si="9"/>
        <v>32.851272704739706</v>
      </c>
      <c r="D37" s="16">
        <f t="shared" si="9"/>
        <v>34.337755632555982</v>
      </c>
      <c r="E37" s="16">
        <f t="shared" si="9"/>
        <v>38.991590645026946</v>
      </c>
      <c r="F37" s="17">
        <f t="shared" si="9"/>
        <v>31.764996719027817</v>
      </c>
      <c r="G37" s="35"/>
      <c r="H37" s="38"/>
      <c r="M37" s="23">
        <f t="shared" si="1"/>
        <v>22.945958045424661</v>
      </c>
      <c r="N37" s="23">
        <f t="shared" si="2"/>
        <v>22.717268364222157</v>
      </c>
      <c r="O37" s="23">
        <f t="shared" si="3"/>
        <v>22.001293746918932</v>
      </c>
      <c r="P37" s="23">
        <f t="shared" si="4"/>
        <v>23.113077427841873</v>
      </c>
      <c r="R37" s="1">
        <f t="shared" si="8"/>
        <v>23</v>
      </c>
      <c r="S37" s="1">
        <f t="shared" si="8"/>
        <v>23</v>
      </c>
      <c r="T37" s="1">
        <f t="shared" si="8"/>
        <v>23</v>
      </c>
      <c r="U37" s="1">
        <f t="shared" si="8"/>
        <v>23</v>
      </c>
      <c r="V37" s="1">
        <f t="shared" si="8"/>
        <v>23</v>
      </c>
      <c r="W37" s="1">
        <f t="shared" si="8"/>
        <v>23</v>
      </c>
      <c r="AE37" s="1" t="s">
        <v>17</v>
      </c>
      <c r="AF37" s="1">
        <v>2.8729999999999998</v>
      </c>
      <c r="AG37" s="1">
        <v>3.0029999999999997</v>
      </c>
      <c r="AH37" s="1">
        <v>3.41</v>
      </c>
    </row>
    <row r="38" spans="1:34" x14ac:dyDescent="0.2">
      <c r="B38" s="31">
        <v>30</v>
      </c>
      <c r="C38" s="18">
        <f t="shared" si="9"/>
        <v>38.625359994667889</v>
      </c>
      <c r="D38" s="18">
        <f t="shared" si="9"/>
        <v>40.373113840580459</v>
      </c>
      <c r="E38" s="18">
        <f t="shared" si="9"/>
        <v>45.84492780432214</v>
      </c>
      <c r="F38" s="19">
        <f t="shared" si="9"/>
        <v>37.348155261116396</v>
      </c>
      <c r="G38" s="36"/>
      <c r="H38" s="39"/>
      <c r="M38" s="23">
        <f t="shared" si="1"/>
        <v>24.057636923897249</v>
      </c>
      <c r="N38" s="23">
        <f t="shared" si="2"/>
        <v>23.788751716833776</v>
      </c>
      <c r="O38" s="23">
        <f t="shared" si="3"/>
        <v>22.946934183950439</v>
      </c>
      <c r="P38" s="23">
        <f t="shared" si="4"/>
        <v>24.254129959828248</v>
      </c>
      <c r="R38" s="1">
        <f t="shared" si="8"/>
        <v>25</v>
      </c>
      <c r="S38" s="1">
        <f t="shared" si="8"/>
        <v>25</v>
      </c>
      <c r="T38" s="1">
        <f t="shared" si="8"/>
        <v>25</v>
      </c>
      <c r="U38" s="1">
        <f t="shared" si="8"/>
        <v>25</v>
      </c>
      <c r="V38" s="1">
        <f t="shared" si="8"/>
        <v>25</v>
      </c>
      <c r="W38" s="1">
        <f t="shared" si="8"/>
        <v>25</v>
      </c>
    </row>
    <row r="39" spans="1:34" ht="5.25" customHeight="1" x14ac:dyDescent="0.2"/>
    <row r="40" spans="1:34" x14ac:dyDescent="0.2">
      <c r="A40" s="40" t="s">
        <v>33</v>
      </c>
      <c r="B40" s="40"/>
      <c r="C40" s="40"/>
      <c r="D40" s="40"/>
      <c r="E40" s="40"/>
      <c r="F40" s="40"/>
      <c r="G40" s="40"/>
      <c r="H40" s="40"/>
      <c r="I40" s="40"/>
      <c r="J40" s="40"/>
      <c r="K40" s="40"/>
    </row>
    <row r="41" spans="1:34" x14ac:dyDescent="0.2">
      <c r="A41" s="40"/>
      <c r="B41" s="40"/>
      <c r="C41" s="40"/>
      <c r="D41" s="40"/>
      <c r="E41" s="40"/>
      <c r="F41" s="40"/>
      <c r="G41" s="40"/>
      <c r="H41" s="40"/>
      <c r="I41" s="40"/>
      <c r="J41" s="40"/>
      <c r="K41" s="40"/>
    </row>
    <row r="42" spans="1:34" x14ac:dyDescent="0.2">
      <c r="A42" s="40"/>
      <c r="B42" s="40"/>
      <c r="C42" s="40"/>
      <c r="D42" s="40"/>
      <c r="E42" s="40"/>
      <c r="F42" s="40"/>
      <c r="G42" s="40"/>
      <c r="H42" s="40"/>
      <c r="I42" s="40"/>
      <c r="J42" s="40"/>
      <c r="K42" s="40"/>
    </row>
    <row r="43" spans="1:34" x14ac:dyDescent="0.2">
      <c r="A43" s="40"/>
      <c r="B43" s="40"/>
      <c r="C43" s="40"/>
      <c r="D43" s="40"/>
      <c r="E43" s="40"/>
      <c r="F43" s="40"/>
      <c r="G43" s="40"/>
      <c r="H43" s="40"/>
      <c r="I43" s="40"/>
      <c r="J43" s="40"/>
      <c r="K43" s="40"/>
    </row>
    <row r="44" spans="1:34" x14ac:dyDescent="0.2">
      <c r="A44" s="20"/>
      <c r="B44" s="20"/>
      <c r="C44" s="20"/>
      <c r="D44" s="20"/>
      <c r="E44" s="20"/>
      <c r="F44" s="20"/>
      <c r="G44" s="20"/>
      <c r="H44" s="20"/>
      <c r="I44" s="20"/>
      <c r="J44" s="20"/>
      <c r="K44" s="20"/>
    </row>
    <row r="45" spans="1:34" x14ac:dyDescent="0.2">
      <c r="A45" s="20"/>
      <c r="B45" s="20"/>
      <c r="C45" s="20"/>
      <c r="D45" s="20"/>
      <c r="E45" s="20"/>
      <c r="F45" s="20"/>
      <c r="G45" s="20"/>
      <c r="H45" s="20"/>
      <c r="I45" s="20"/>
      <c r="J45" s="20"/>
      <c r="K45" s="20"/>
    </row>
  </sheetData>
  <sheetProtection password="CACD" sheet="1" objects="1" scenarios="1"/>
  <mergeCells count="16">
    <mergeCell ref="G34:G38"/>
    <mergeCell ref="H34:H38"/>
    <mergeCell ref="A40:K43"/>
    <mergeCell ref="G24:G28"/>
    <mergeCell ref="H24:H28"/>
    <mergeCell ref="G29:G33"/>
    <mergeCell ref="H29:H33"/>
    <mergeCell ref="G19:G23"/>
    <mergeCell ref="H19:H23"/>
    <mergeCell ref="G16:H16"/>
    <mergeCell ref="G17:H17"/>
    <mergeCell ref="G18:H18"/>
    <mergeCell ref="A7:D7"/>
    <mergeCell ref="A8:D8"/>
    <mergeCell ref="C16:F16"/>
    <mergeCell ref="C17:F17"/>
  </mergeCells>
  <phoneticPr fontId="0" type="noConversion"/>
  <conditionalFormatting sqref="E7">
    <cfRule type="cellIs" dxfId="8" priority="1" stopIfTrue="1" operator="greaterThanOrEqual">
      <formula>60</formula>
    </cfRule>
  </conditionalFormatting>
  <conditionalFormatting sqref="E8:E9">
    <cfRule type="cellIs" dxfId="7" priority="2" stopIfTrue="1" operator="lessThanOrEqual">
      <formula>$E$7</formula>
    </cfRule>
  </conditionalFormatting>
  <conditionalFormatting sqref="C19:F38">
    <cfRule type="expression" dxfId="6" priority="3" stopIfTrue="1">
      <formula>M19&lt;R19</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5"/>
  <sheetViews>
    <sheetView showGridLines="0" workbookViewId="0">
      <selection activeCell="D7" sqref="D7"/>
    </sheetView>
  </sheetViews>
  <sheetFormatPr baseColWidth="10" defaultRowHeight="12.75" x14ac:dyDescent="0.2"/>
  <cols>
    <col min="1" max="1" width="10.7109375" style="1" customWidth="1"/>
    <col min="2" max="2" width="10.5703125" style="1" customWidth="1"/>
    <col min="3" max="5" width="7.28515625" style="1" customWidth="1"/>
    <col min="6" max="6" width="4.85546875" style="1" customWidth="1"/>
    <col min="7" max="7" width="7.5703125" style="1" customWidth="1"/>
    <col min="8" max="8" width="5.7109375" style="1" customWidth="1"/>
    <col min="9" max="10" width="4.7109375" style="1" customWidth="1"/>
    <col min="11" max="11" width="11.42578125" style="1" hidden="1" customWidth="1"/>
    <col min="12" max="15" width="4.5703125" style="1" hidden="1" customWidth="1"/>
    <col min="16" max="28" width="3" style="1" hidden="1" customWidth="1"/>
    <col min="29" max="16384" width="11.42578125" style="1"/>
  </cols>
  <sheetData>
    <row r="2" spans="1:28" ht="54" customHeight="1" x14ac:dyDescent="0.2"/>
    <row r="3" spans="1:28" ht="3" customHeight="1" x14ac:dyDescent="0.2"/>
    <row r="4" spans="1:28" ht="15.75" x14ac:dyDescent="0.25">
      <c r="A4" s="2" t="s">
        <v>34</v>
      </c>
      <c r="Q4" s="26">
        <v>35</v>
      </c>
      <c r="R4" s="27">
        <v>40</v>
      </c>
      <c r="S4" s="27">
        <v>45</v>
      </c>
      <c r="T4" s="27">
        <v>50</v>
      </c>
      <c r="U4" s="27">
        <v>55</v>
      </c>
      <c r="V4" s="27">
        <v>60</v>
      </c>
      <c r="W4" s="27">
        <v>65</v>
      </c>
      <c r="X4" s="27">
        <v>70</v>
      </c>
      <c r="Y4" s="27">
        <v>75</v>
      </c>
      <c r="Z4" s="27">
        <v>80</v>
      </c>
      <c r="AA4" s="27">
        <v>85</v>
      </c>
      <c r="AB4" s="28">
        <v>90</v>
      </c>
    </row>
    <row r="5" spans="1:28" ht="15.75" x14ac:dyDescent="0.25">
      <c r="A5" s="2" t="s">
        <v>35</v>
      </c>
      <c r="P5" s="25">
        <v>22</v>
      </c>
      <c r="Q5" s="24">
        <v>9</v>
      </c>
      <c r="R5" s="24">
        <v>9</v>
      </c>
      <c r="S5" s="24">
        <v>10</v>
      </c>
      <c r="T5" s="24">
        <v>11</v>
      </c>
      <c r="U5" s="24">
        <v>12</v>
      </c>
      <c r="V5" s="24">
        <v>13</v>
      </c>
      <c r="W5" s="24">
        <v>14</v>
      </c>
      <c r="X5" s="24">
        <v>15</v>
      </c>
      <c r="Y5" s="24">
        <v>17</v>
      </c>
      <c r="Z5" s="24">
        <v>18</v>
      </c>
      <c r="AA5" s="24">
        <v>19</v>
      </c>
      <c r="AB5" s="24">
        <v>20</v>
      </c>
    </row>
    <row r="6" spans="1:28" ht="15" customHeight="1" x14ac:dyDescent="0.25">
      <c r="A6" s="2"/>
      <c r="D6" s="3" t="s">
        <v>22</v>
      </c>
      <c r="P6" s="25">
        <v>24</v>
      </c>
      <c r="Q6" s="24">
        <v>9</v>
      </c>
      <c r="R6" s="24">
        <v>10</v>
      </c>
      <c r="S6" s="24">
        <v>11</v>
      </c>
      <c r="T6" s="24">
        <v>12</v>
      </c>
      <c r="U6" s="24">
        <v>13</v>
      </c>
      <c r="V6" s="24">
        <v>15</v>
      </c>
      <c r="W6" s="24">
        <v>17</v>
      </c>
      <c r="X6" s="24">
        <v>18</v>
      </c>
      <c r="Y6" s="24">
        <v>19</v>
      </c>
      <c r="Z6" s="24">
        <v>20</v>
      </c>
      <c r="AA6" s="24">
        <v>21</v>
      </c>
      <c r="AB6" s="24">
        <v>22</v>
      </c>
    </row>
    <row r="7" spans="1:28" ht="15.75" x14ac:dyDescent="0.35">
      <c r="A7" s="22" t="s">
        <v>7</v>
      </c>
      <c r="B7" s="22"/>
      <c r="C7" s="22"/>
      <c r="D7" s="21">
        <v>15</v>
      </c>
      <c r="E7" s="4" t="s">
        <v>1</v>
      </c>
      <c r="F7" s="5" t="str">
        <f>IF(D7&gt;=60,"Vorlauftemperatur zu hoch!!!"," ")</f>
        <v xml:space="preserve"> </v>
      </c>
      <c r="P7" s="25">
        <v>26</v>
      </c>
      <c r="Q7" s="24">
        <v>9</v>
      </c>
      <c r="R7" s="24">
        <v>10</v>
      </c>
      <c r="S7" s="24">
        <v>12</v>
      </c>
      <c r="T7" s="24">
        <v>14</v>
      </c>
      <c r="U7" s="24">
        <v>16</v>
      </c>
      <c r="V7" s="24">
        <v>18</v>
      </c>
      <c r="W7" s="24">
        <v>19</v>
      </c>
      <c r="X7" s="24">
        <v>20</v>
      </c>
      <c r="Y7" s="24">
        <v>21</v>
      </c>
      <c r="Z7" s="24">
        <v>22</v>
      </c>
      <c r="AA7" s="24">
        <v>23</v>
      </c>
      <c r="AB7" s="24">
        <v>24</v>
      </c>
    </row>
    <row r="8" spans="1:28" ht="15.75" x14ac:dyDescent="0.35">
      <c r="A8" s="22" t="s">
        <v>8</v>
      </c>
      <c r="B8" s="22"/>
      <c r="C8" s="22"/>
      <c r="D8" s="21">
        <v>18</v>
      </c>
      <c r="E8" s="4" t="s">
        <v>1</v>
      </c>
      <c r="F8" s="5" t="str">
        <f>IF(D8&lt;=D7,"Rücklauftemperatur zu niedrig!!!"," ")</f>
        <v xml:space="preserve"> </v>
      </c>
      <c r="G8" s="6"/>
      <c r="H8" s="6"/>
      <c r="I8" s="6"/>
      <c r="J8" s="6"/>
      <c r="K8" s="6"/>
      <c r="P8" s="25">
        <v>28</v>
      </c>
      <c r="Q8" s="24">
        <v>10</v>
      </c>
      <c r="R8" s="24">
        <v>12</v>
      </c>
      <c r="S8" s="24">
        <v>14</v>
      </c>
      <c r="T8" s="24">
        <v>16</v>
      </c>
      <c r="U8" s="24">
        <v>18</v>
      </c>
      <c r="V8" s="24">
        <v>20</v>
      </c>
      <c r="W8" s="24">
        <v>21</v>
      </c>
      <c r="X8" s="24">
        <v>22</v>
      </c>
      <c r="Y8" s="24">
        <v>23</v>
      </c>
      <c r="Z8" s="24">
        <v>24</v>
      </c>
      <c r="AA8" s="24">
        <v>25</v>
      </c>
      <c r="AB8" s="24">
        <v>25</v>
      </c>
    </row>
    <row r="9" spans="1:28" x14ac:dyDescent="0.2">
      <c r="A9" s="32" t="s">
        <v>31</v>
      </c>
      <c r="B9" s="33"/>
      <c r="C9" s="33"/>
      <c r="D9" s="21">
        <v>75</v>
      </c>
      <c r="E9" s="4" t="s">
        <v>28</v>
      </c>
      <c r="F9" s="7" t="str">
        <f>IF((D8-D7)&lt;=2,"Bitte eine Spreizung &gt; 2 K wählen!!"," ")</f>
        <v xml:space="preserve"> </v>
      </c>
      <c r="P9" s="25">
        <v>30</v>
      </c>
      <c r="Q9" s="24">
        <v>12</v>
      </c>
      <c r="R9" s="24">
        <v>14</v>
      </c>
      <c r="S9" s="24">
        <v>17</v>
      </c>
      <c r="T9" s="24">
        <v>19</v>
      </c>
      <c r="U9" s="24">
        <v>20</v>
      </c>
      <c r="V9" s="24">
        <v>21</v>
      </c>
      <c r="W9" s="24">
        <v>23</v>
      </c>
      <c r="X9" s="24">
        <v>24</v>
      </c>
      <c r="Y9" s="24">
        <v>25</v>
      </c>
      <c r="Z9" s="24">
        <v>25</v>
      </c>
      <c r="AA9" s="24">
        <v>25</v>
      </c>
      <c r="AB9" s="24">
        <v>25</v>
      </c>
    </row>
    <row r="10" spans="1:28" hidden="1" x14ac:dyDescent="0.2">
      <c r="B10" s="1" t="s">
        <v>14</v>
      </c>
      <c r="C10" s="1">
        <v>4.59</v>
      </c>
      <c r="D10" s="1">
        <v>5.31</v>
      </c>
      <c r="E10" s="1">
        <v>6.21</v>
      </c>
      <c r="P10" s="9"/>
      <c r="Q10" s="9"/>
      <c r="R10" s="9"/>
      <c r="S10" s="9"/>
      <c r="T10" s="9"/>
      <c r="U10" s="9"/>
      <c r="V10" s="9"/>
      <c r="W10" s="9"/>
      <c r="X10" s="9"/>
      <c r="Y10" s="9"/>
      <c r="Z10" s="9"/>
      <c r="AA10" s="9"/>
      <c r="AB10" s="9"/>
    </row>
    <row r="11" spans="1:28" hidden="1" x14ac:dyDescent="0.2">
      <c r="B11" s="1" t="s">
        <v>15</v>
      </c>
      <c r="C11" s="1">
        <v>3.65</v>
      </c>
      <c r="D11" s="1">
        <v>4.12</v>
      </c>
      <c r="E11" s="1">
        <v>4.68</v>
      </c>
      <c r="P11" s="9"/>
      <c r="Q11" s="9"/>
      <c r="R11" s="9"/>
      <c r="S11" s="9"/>
      <c r="T11" s="9"/>
      <c r="U11" s="9"/>
      <c r="V11" s="9"/>
      <c r="W11" s="9"/>
      <c r="X11" s="9"/>
      <c r="Y11" s="9"/>
      <c r="Z11" s="9"/>
      <c r="AA11" s="9"/>
      <c r="AB11" s="9"/>
    </row>
    <row r="12" spans="1:28" hidden="1" x14ac:dyDescent="0.2">
      <c r="B12" s="1" t="s">
        <v>16</v>
      </c>
      <c r="C12" s="1">
        <v>3.03</v>
      </c>
      <c r="D12" s="1">
        <v>3.36</v>
      </c>
      <c r="E12" s="1">
        <v>3.75</v>
      </c>
    </row>
    <row r="13" spans="1:28" hidden="1" x14ac:dyDescent="0.2">
      <c r="B13" s="1" t="s">
        <v>17</v>
      </c>
      <c r="C13" s="1">
        <v>2.59</v>
      </c>
      <c r="D13" s="1">
        <v>2.84</v>
      </c>
      <c r="E13" s="1">
        <v>3.13</v>
      </c>
    </row>
    <row r="14" spans="1:28" ht="0.75" hidden="1" customHeight="1" x14ac:dyDescent="0.2"/>
    <row r="15" spans="1:28" ht="12" customHeight="1" x14ac:dyDescent="0.2"/>
    <row r="16" spans="1:28" s="9" customFormat="1" ht="14.25" x14ac:dyDescent="0.2">
      <c r="B16" s="8" t="s">
        <v>2</v>
      </c>
      <c r="C16" s="44" t="s">
        <v>27</v>
      </c>
      <c r="D16" s="45"/>
      <c r="E16" s="46"/>
      <c r="F16" s="50" t="s">
        <v>40</v>
      </c>
      <c r="G16" s="51"/>
      <c r="P16" s="1"/>
      <c r="W16" s="1"/>
      <c r="X16" s="1"/>
      <c r="Y16" s="1"/>
      <c r="Z16" s="1"/>
      <c r="AA16" s="1"/>
      <c r="AB16" s="1"/>
    </row>
    <row r="17" spans="2:28" s="9" customFormat="1" x14ac:dyDescent="0.2">
      <c r="B17" s="10" t="s">
        <v>0</v>
      </c>
      <c r="C17" s="47" t="s">
        <v>26</v>
      </c>
      <c r="D17" s="48"/>
      <c r="E17" s="49"/>
      <c r="F17" s="52" t="s">
        <v>6</v>
      </c>
      <c r="G17" s="53"/>
      <c r="P17" s="1"/>
      <c r="W17" s="1"/>
      <c r="X17" s="1"/>
      <c r="Y17" s="1"/>
      <c r="Z17" s="1"/>
      <c r="AA17" s="1"/>
      <c r="AB17" s="1"/>
    </row>
    <row r="18" spans="2:28" s="9" customFormat="1" ht="16.5" x14ac:dyDescent="0.35">
      <c r="B18" s="11" t="s">
        <v>9</v>
      </c>
      <c r="C18" s="12">
        <v>150</v>
      </c>
      <c r="D18" s="12">
        <v>100</v>
      </c>
      <c r="E18" s="13">
        <v>50</v>
      </c>
      <c r="F18" s="54" t="s">
        <v>10</v>
      </c>
      <c r="G18" s="55"/>
      <c r="L18" s="9" t="s">
        <v>29</v>
      </c>
      <c r="P18" s="25"/>
      <c r="Q18" s="9" t="s">
        <v>30</v>
      </c>
      <c r="W18" s="24"/>
      <c r="X18" s="24"/>
      <c r="Y18" s="24"/>
      <c r="Z18" s="24"/>
      <c r="AA18" s="24"/>
      <c r="AB18" s="24"/>
    </row>
    <row r="19" spans="2:28" x14ac:dyDescent="0.2">
      <c r="B19" s="29">
        <v>22</v>
      </c>
      <c r="C19" s="14">
        <f t="shared" ref="C19:E23" si="0">C$10*(($D$8-$D$7)/(LN(($B19-$D$7)/($B19-$D$8))))</f>
        <v>24.606167833115176</v>
      </c>
      <c r="D19" s="14">
        <f t="shared" si="0"/>
        <v>28.46595886576069</v>
      </c>
      <c r="E19" s="15">
        <f t="shared" si="0"/>
        <v>33.290697656567588</v>
      </c>
      <c r="F19" s="41" t="s">
        <v>3</v>
      </c>
      <c r="G19" s="42" t="s">
        <v>36</v>
      </c>
      <c r="L19" s="23" t="e">
        <f>$B19-(#REF!/6.5)</f>
        <v>#REF!</v>
      </c>
      <c r="M19" s="23">
        <f>$B19-(C19/8)</f>
        <v>18.924229020860604</v>
      </c>
      <c r="N19" s="23">
        <f>$B19-(D19/8)</f>
        <v>18.441755141779915</v>
      </c>
      <c r="O19" s="23">
        <f>$B19-(E19/8)</f>
        <v>17.83866279292905</v>
      </c>
      <c r="P19" s="25"/>
      <c r="Q19" s="1">
        <f t="shared" ref="Q19:V28" si="1">INDEX(Taupunkt,MATCH($B19,Temp,0),MATCH($D$9,Feuchte,0))</f>
        <v>17</v>
      </c>
      <c r="R19" s="1">
        <f t="shared" si="1"/>
        <v>17</v>
      </c>
      <c r="S19" s="1">
        <f t="shared" si="1"/>
        <v>17</v>
      </c>
      <c r="T19" s="1">
        <f t="shared" si="1"/>
        <v>17</v>
      </c>
      <c r="U19" s="1">
        <f t="shared" si="1"/>
        <v>17</v>
      </c>
      <c r="V19" s="1">
        <f t="shared" si="1"/>
        <v>17</v>
      </c>
      <c r="W19" s="24"/>
      <c r="X19" s="24"/>
      <c r="Y19" s="24"/>
      <c r="Z19" s="24"/>
      <c r="AA19" s="24"/>
      <c r="AB19" s="24"/>
    </row>
    <row r="20" spans="2:28" x14ac:dyDescent="0.2">
      <c r="B20" s="30">
        <v>24</v>
      </c>
      <c r="C20" s="16">
        <f t="shared" si="0"/>
        <v>33.96099867692346</v>
      </c>
      <c r="D20" s="16">
        <f t="shared" si="0"/>
        <v>39.288214155656554</v>
      </c>
      <c r="E20" s="17">
        <f t="shared" si="0"/>
        <v>45.947233504072919</v>
      </c>
      <c r="F20" s="35"/>
      <c r="G20" s="38"/>
      <c r="L20" s="23" t="e">
        <f>$B20-(#REF!/6.5)</f>
        <v>#REF!</v>
      </c>
      <c r="M20" s="23">
        <f t="shared" ref="M20:M38" si="2">$B20-(C20/8)</f>
        <v>19.754875165384568</v>
      </c>
      <c r="N20" s="23">
        <f t="shared" ref="N20:N38" si="3">$B20-(D20/8)</f>
        <v>19.08897323054293</v>
      </c>
      <c r="O20" s="23">
        <f t="shared" ref="O20:O38" si="4">$B20-(E20/8)</f>
        <v>18.256595811990884</v>
      </c>
      <c r="P20" s="25"/>
      <c r="Q20" s="1">
        <f t="shared" si="1"/>
        <v>19</v>
      </c>
      <c r="R20" s="1">
        <f t="shared" si="1"/>
        <v>19</v>
      </c>
      <c r="S20" s="1">
        <f t="shared" si="1"/>
        <v>19</v>
      </c>
      <c r="T20" s="1">
        <f t="shared" si="1"/>
        <v>19</v>
      </c>
      <c r="U20" s="1">
        <f t="shared" si="1"/>
        <v>19</v>
      </c>
      <c r="V20" s="1">
        <f t="shared" si="1"/>
        <v>19</v>
      </c>
      <c r="W20" s="24"/>
      <c r="X20" s="24"/>
      <c r="Y20" s="24"/>
      <c r="Z20" s="24"/>
      <c r="AA20" s="24"/>
      <c r="AB20" s="24"/>
    </row>
    <row r="21" spans="2:28" x14ac:dyDescent="0.2">
      <c r="B21" s="30">
        <v>26</v>
      </c>
      <c r="C21" s="16">
        <f t="shared" si="0"/>
        <v>43.240190503136361</v>
      </c>
      <c r="D21" s="16">
        <f t="shared" si="0"/>
        <v>50.022965484020496</v>
      </c>
      <c r="E21" s="17">
        <f t="shared" si="0"/>
        <v>58.501434210125666</v>
      </c>
      <c r="F21" s="35"/>
      <c r="G21" s="38"/>
      <c r="L21" s="23" t="e">
        <f>$B21-(#REF!/6.5)</f>
        <v>#REF!</v>
      </c>
      <c r="M21" s="23">
        <f t="shared" si="2"/>
        <v>20.594976187107953</v>
      </c>
      <c r="N21" s="23">
        <f t="shared" si="3"/>
        <v>19.747129314497439</v>
      </c>
      <c r="O21" s="23">
        <f t="shared" si="4"/>
        <v>18.687320723734292</v>
      </c>
      <c r="P21" s="25"/>
      <c r="Q21" s="1">
        <f t="shared" si="1"/>
        <v>21</v>
      </c>
      <c r="R21" s="1">
        <f t="shared" si="1"/>
        <v>21</v>
      </c>
      <c r="S21" s="1">
        <f t="shared" si="1"/>
        <v>21</v>
      </c>
      <c r="T21" s="1">
        <f t="shared" si="1"/>
        <v>21</v>
      </c>
      <c r="U21" s="1">
        <f t="shared" si="1"/>
        <v>21</v>
      </c>
      <c r="V21" s="1">
        <f t="shared" si="1"/>
        <v>21</v>
      </c>
      <c r="W21" s="24"/>
      <c r="X21" s="24"/>
      <c r="Y21" s="24"/>
      <c r="Z21" s="24"/>
      <c r="AA21" s="24"/>
      <c r="AB21" s="24"/>
    </row>
    <row r="22" spans="2:28" x14ac:dyDescent="0.2">
      <c r="B22" s="30">
        <v>28</v>
      </c>
      <c r="C22" s="16">
        <f t="shared" si="0"/>
        <v>52.484281835974684</v>
      </c>
      <c r="D22" s="16">
        <f t="shared" si="0"/>
        <v>60.717110359264829</v>
      </c>
      <c r="E22" s="17">
        <f t="shared" si="0"/>
        <v>71.008146013377512</v>
      </c>
      <c r="F22" s="35"/>
      <c r="G22" s="38"/>
      <c r="L22" s="23" t="e">
        <f>$B22-(#REF!/6.5)</f>
        <v>#REF!</v>
      </c>
      <c r="M22" s="23">
        <f t="shared" si="2"/>
        <v>21.439464770503164</v>
      </c>
      <c r="N22" s="23">
        <f t="shared" si="3"/>
        <v>20.410361205091895</v>
      </c>
      <c r="O22" s="23">
        <f t="shared" si="4"/>
        <v>19.123981748327811</v>
      </c>
      <c r="P22" s="25"/>
      <c r="Q22" s="1">
        <f t="shared" si="1"/>
        <v>23</v>
      </c>
      <c r="R22" s="1">
        <f t="shared" si="1"/>
        <v>23</v>
      </c>
      <c r="S22" s="1">
        <f t="shared" si="1"/>
        <v>23</v>
      </c>
      <c r="T22" s="1">
        <f t="shared" si="1"/>
        <v>23</v>
      </c>
      <c r="U22" s="1">
        <f t="shared" si="1"/>
        <v>23</v>
      </c>
      <c r="V22" s="1">
        <f t="shared" si="1"/>
        <v>23</v>
      </c>
      <c r="W22" s="24"/>
      <c r="X22" s="24"/>
      <c r="Y22" s="24"/>
      <c r="Z22" s="24"/>
      <c r="AA22" s="24"/>
      <c r="AB22" s="24"/>
    </row>
    <row r="23" spans="2:28" x14ac:dyDescent="0.2">
      <c r="B23" s="31">
        <v>30</v>
      </c>
      <c r="C23" s="18">
        <f t="shared" si="0"/>
        <v>61.709155021067048</v>
      </c>
      <c r="D23" s="18">
        <f t="shared" si="0"/>
        <v>71.389022475352064</v>
      </c>
      <c r="E23" s="19">
        <f t="shared" si="0"/>
        <v>83.488856793208356</v>
      </c>
      <c r="F23" s="36"/>
      <c r="G23" s="39"/>
      <c r="L23" s="23" t="e">
        <f>$B23-(#REF!/6.5)</f>
        <v>#REF!</v>
      </c>
      <c r="M23" s="23">
        <f t="shared" si="2"/>
        <v>22.286355622366621</v>
      </c>
      <c r="N23" s="23">
        <f t="shared" si="3"/>
        <v>21.07637219058099</v>
      </c>
      <c r="O23" s="23">
        <f t="shared" si="4"/>
        <v>19.563892900848955</v>
      </c>
      <c r="P23" s="25"/>
      <c r="Q23" s="1">
        <f t="shared" si="1"/>
        <v>25</v>
      </c>
      <c r="R23" s="1">
        <f t="shared" si="1"/>
        <v>25</v>
      </c>
      <c r="S23" s="1">
        <f t="shared" si="1"/>
        <v>25</v>
      </c>
      <c r="T23" s="1">
        <f t="shared" si="1"/>
        <v>25</v>
      </c>
      <c r="U23" s="1">
        <f t="shared" si="1"/>
        <v>25</v>
      </c>
      <c r="V23" s="1">
        <f t="shared" si="1"/>
        <v>25</v>
      </c>
      <c r="W23" s="24"/>
      <c r="X23" s="24"/>
      <c r="Y23" s="24"/>
      <c r="Z23" s="24"/>
      <c r="AA23" s="24"/>
      <c r="AB23" s="24"/>
    </row>
    <row r="24" spans="2:28" x14ac:dyDescent="0.2">
      <c r="B24" s="29">
        <v>22</v>
      </c>
      <c r="C24" s="14">
        <f t="shared" ref="C24:E28" si="5">C$11*(($D$8-$D$7)/(LN(($B24-$D$7)/($B24-$D$8))))</f>
        <v>19.566996207161303</v>
      </c>
      <c r="D24" s="14">
        <f t="shared" si="5"/>
        <v>22.086582020138241</v>
      </c>
      <c r="E24" s="15">
        <f t="shared" si="5"/>
        <v>25.088641712195862</v>
      </c>
      <c r="F24" s="41" t="s">
        <v>11</v>
      </c>
      <c r="G24" s="42" t="s">
        <v>37</v>
      </c>
      <c r="L24" s="23" t="e">
        <f>$B24-(#REF!/6.5)</f>
        <v>#REF!</v>
      </c>
      <c r="M24" s="23">
        <f t="shared" si="2"/>
        <v>19.554125474104836</v>
      </c>
      <c r="N24" s="23">
        <f t="shared" si="3"/>
        <v>19.239177247482719</v>
      </c>
      <c r="O24" s="23">
        <f t="shared" si="4"/>
        <v>18.863919785975519</v>
      </c>
      <c r="P24" s="25"/>
      <c r="Q24" s="1">
        <f t="shared" si="1"/>
        <v>17</v>
      </c>
      <c r="R24" s="1">
        <f t="shared" si="1"/>
        <v>17</v>
      </c>
      <c r="S24" s="1">
        <f t="shared" si="1"/>
        <v>17</v>
      </c>
      <c r="T24" s="1">
        <f t="shared" si="1"/>
        <v>17</v>
      </c>
      <c r="U24" s="1">
        <f t="shared" si="1"/>
        <v>17</v>
      </c>
      <c r="V24" s="1">
        <f t="shared" si="1"/>
        <v>17</v>
      </c>
      <c r="W24" s="24"/>
      <c r="X24" s="24"/>
      <c r="Y24" s="24"/>
      <c r="Z24" s="24"/>
      <c r="AA24" s="24"/>
      <c r="AB24" s="24"/>
    </row>
    <row r="25" spans="2:28" x14ac:dyDescent="0.2">
      <c r="B25" s="30">
        <v>24</v>
      </c>
      <c r="C25" s="16">
        <f t="shared" si="5"/>
        <v>27.006022913021926</v>
      </c>
      <c r="D25" s="16">
        <f t="shared" si="5"/>
        <v>30.483510794972695</v>
      </c>
      <c r="E25" s="17">
        <f t="shared" si="5"/>
        <v>34.626900611765095</v>
      </c>
      <c r="F25" s="35"/>
      <c r="G25" s="38"/>
      <c r="L25" s="23" t="e">
        <f>$B25-(#REF!/6.5)</f>
        <v>#REF!</v>
      </c>
      <c r="M25" s="23">
        <f t="shared" si="2"/>
        <v>20.62424713587226</v>
      </c>
      <c r="N25" s="23">
        <f t="shared" si="3"/>
        <v>20.189561150628414</v>
      </c>
      <c r="O25" s="23">
        <f t="shared" si="4"/>
        <v>19.671637423529361</v>
      </c>
      <c r="P25" s="25"/>
      <c r="Q25" s="1">
        <f t="shared" si="1"/>
        <v>19</v>
      </c>
      <c r="R25" s="1">
        <f t="shared" si="1"/>
        <v>19</v>
      </c>
      <c r="S25" s="1">
        <f t="shared" si="1"/>
        <v>19</v>
      </c>
      <c r="T25" s="1">
        <f t="shared" si="1"/>
        <v>19</v>
      </c>
      <c r="U25" s="1">
        <f t="shared" si="1"/>
        <v>19</v>
      </c>
      <c r="V25" s="1">
        <f t="shared" si="1"/>
        <v>19</v>
      </c>
      <c r="W25" s="24"/>
      <c r="X25" s="24"/>
      <c r="Y25" s="24"/>
      <c r="Z25" s="24"/>
      <c r="AA25" s="24"/>
      <c r="AB25" s="24"/>
    </row>
    <row r="26" spans="2:28" x14ac:dyDescent="0.2">
      <c r="B26" s="30">
        <v>26</v>
      </c>
      <c r="C26" s="16">
        <f t="shared" si="5"/>
        <v>34.384900944759856</v>
      </c>
      <c r="D26" s="16">
        <f t="shared" si="5"/>
        <v>38.812545723948112</v>
      </c>
      <c r="E26" s="17">
        <f t="shared" si="5"/>
        <v>44.088037375746879</v>
      </c>
      <c r="F26" s="35"/>
      <c r="G26" s="38"/>
      <c r="L26" s="23" t="e">
        <f>$B26-(#REF!/6.5)</f>
        <v>#REF!</v>
      </c>
      <c r="M26" s="23">
        <f t="shared" si="2"/>
        <v>21.701887381905017</v>
      </c>
      <c r="N26" s="23">
        <f t="shared" si="3"/>
        <v>21.148431784506485</v>
      </c>
      <c r="O26" s="23">
        <f t="shared" si="4"/>
        <v>20.488995328031642</v>
      </c>
      <c r="P26" s="25"/>
      <c r="Q26" s="1">
        <f t="shared" si="1"/>
        <v>21</v>
      </c>
      <c r="R26" s="1">
        <f t="shared" si="1"/>
        <v>21</v>
      </c>
      <c r="S26" s="1">
        <f t="shared" si="1"/>
        <v>21</v>
      </c>
      <c r="T26" s="1">
        <f t="shared" si="1"/>
        <v>21</v>
      </c>
      <c r="U26" s="1">
        <f t="shared" si="1"/>
        <v>21</v>
      </c>
      <c r="V26" s="1">
        <f t="shared" si="1"/>
        <v>21</v>
      </c>
      <c r="W26" s="24"/>
      <c r="X26" s="24"/>
      <c r="Y26" s="24"/>
      <c r="Z26" s="24"/>
      <c r="AA26" s="24"/>
      <c r="AB26" s="24"/>
    </row>
    <row r="27" spans="2:28" x14ac:dyDescent="0.2">
      <c r="B27" s="30">
        <v>28</v>
      </c>
      <c r="C27" s="16">
        <f t="shared" si="5"/>
        <v>41.735866819456994</v>
      </c>
      <c r="D27" s="16">
        <f t="shared" si="5"/>
        <v>47.110074327715843</v>
      </c>
      <c r="E27" s="17">
        <f t="shared" si="5"/>
        <v>53.513385401385953</v>
      </c>
      <c r="F27" s="35"/>
      <c r="G27" s="38"/>
      <c r="L27" s="23" t="e">
        <f>$B27-(#REF!/6.5)</f>
        <v>#REF!</v>
      </c>
      <c r="M27" s="23">
        <f t="shared" si="2"/>
        <v>22.783016647567877</v>
      </c>
      <c r="N27" s="23">
        <f t="shared" si="3"/>
        <v>22.111240709035521</v>
      </c>
      <c r="O27" s="23">
        <f t="shared" si="4"/>
        <v>21.310826824826755</v>
      </c>
      <c r="P27" s="25"/>
      <c r="Q27" s="1">
        <f t="shared" si="1"/>
        <v>23</v>
      </c>
      <c r="R27" s="1">
        <f t="shared" si="1"/>
        <v>23</v>
      </c>
      <c r="S27" s="1">
        <f t="shared" si="1"/>
        <v>23</v>
      </c>
      <c r="T27" s="1">
        <f t="shared" si="1"/>
        <v>23</v>
      </c>
      <c r="U27" s="1">
        <f t="shared" si="1"/>
        <v>23</v>
      </c>
      <c r="V27" s="1">
        <f t="shared" si="1"/>
        <v>23</v>
      </c>
      <c r="W27" s="24"/>
      <c r="X27" s="24"/>
      <c r="Y27" s="24"/>
      <c r="Z27" s="24"/>
      <c r="AA27" s="24"/>
      <c r="AB27" s="24"/>
    </row>
    <row r="28" spans="2:28" x14ac:dyDescent="0.2">
      <c r="B28" s="31">
        <v>30</v>
      </c>
      <c r="C28" s="18">
        <f t="shared" si="5"/>
        <v>49.071550289083817</v>
      </c>
      <c r="D28" s="18">
        <f t="shared" si="5"/>
        <v>55.390352655075432</v>
      </c>
      <c r="E28" s="19">
        <f t="shared" si="5"/>
        <v>62.919138452852671</v>
      </c>
      <c r="F28" s="36"/>
      <c r="G28" s="39"/>
      <c r="L28" s="23" t="e">
        <f>$B28-(#REF!/6.5)</f>
        <v>#REF!</v>
      </c>
      <c r="M28" s="23">
        <f t="shared" si="2"/>
        <v>23.866056213864525</v>
      </c>
      <c r="N28" s="23">
        <f t="shared" si="3"/>
        <v>23.076205918115569</v>
      </c>
      <c r="O28" s="23">
        <f t="shared" si="4"/>
        <v>22.135107693393415</v>
      </c>
      <c r="P28" s="25"/>
      <c r="Q28" s="1">
        <f t="shared" si="1"/>
        <v>25</v>
      </c>
      <c r="R28" s="1">
        <f t="shared" si="1"/>
        <v>25</v>
      </c>
      <c r="S28" s="1">
        <f t="shared" si="1"/>
        <v>25</v>
      </c>
      <c r="T28" s="1">
        <f t="shared" si="1"/>
        <v>25</v>
      </c>
      <c r="U28" s="1">
        <f t="shared" si="1"/>
        <v>25</v>
      </c>
      <c r="V28" s="1">
        <f t="shared" si="1"/>
        <v>25</v>
      </c>
      <c r="W28" s="24"/>
      <c r="X28" s="24"/>
      <c r="Y28" s="24"/>
      <c r="Z28" s="24"/>
      <c r="AA28" s="24"/>
      <c r="AB28" s="24"/>
    </row>
    <row r="29" spans="2:28" x14ac:dyDescent="0.2">
      <c r="B29" s="29">
        <v>22</v>
      </c>
      <c r="C29" s="14">
        <f t="shared" ref="C29:E33" si="6">C$12*(($D$8-$D$7)/(LN(($B29-$D$7)/($B29-$D$8))))</f>
        <v>16.24328726238322</v>
      </c>
      <c r="D29" s="14">
        <f t="shared" si="6"/>
        <v>18.012358152345747</v>
      </c>
      <c r="E29" s="15">
        <f t="shared" si="6"/>
        <v>20.103078295028737</v>
      </c>
      <c r="F29" s="41" t="s">
        <v>12</v>
      </c>
      <c r="G29" s="42" t="s">
        <v>38</v>
      </c>
      <c r="L29" s="23" t="e">
        <f>$B29-(#REF!/6.5)</f>
        <v>#REF!</v>
      </c>
      <c r="M29" s="23">
        <f t="shared" si="2"/>
        <v>19.969589092202099</v>
      </c>
      <c r="N29" s="23">
        <f t="shared" si="3"/>
        <v>19.748455230956782</v>
      </c>
      <c r="O29" s="23">
        <f t="shared" si="4"/>
        <v>19.487115213121406</v>
      </c>
      <c r="P29" s="25"/>
      <c r="Q29" s="1">
        <f t="shared" ref="Q29:V38" si="7">INDEX(Taupunkt,MATCH($B29,Temp,0),MATCH($D$9,Feuchte,0))</f>
        <v>17</v>
      </c>
      <c r="R29" s="1">
        <f t="shared" si="7"/>
        <v>17</v>
      </c>
      <c r="S29" s="1">
        <f t="shared" si="7"/>
        <v>17</v>
      </c>
      <c r="T29" s="1">
        <f t="shared" si="7"/>
        <v>17</v>
      </c>
      <c r="U29" s="1">
        <f t="shared" si="7"/>
        <v>17</v>
      </c>
      <c r="V29" s="1">
        <f t="shared" si="7"/>
        <v>17</v>
      </c>
      <c r="W29" s="24"/>
      <c r="X29" s="24"/>
      <c r="Y29" s="24"/>
      <c r="Z29" s="24"/>
      <c r="AA29" s="24"/>
      <c r="AB29" s="24"/>
    </row>
    <row r="30" spans="2:28" x14ac:dyDescent="0.2">
      <c r="B30" s="30">
        <v>24</v>
      </c>
      <c r="C30" s="16">
        <f t="shared" si="6"/>
        <v>22.418698473001761</v>
      </c>
      <c r="D30" s="16">
        <f t="shared" si="6"/>
        <v>24.860338900754428</v>
      </c>
      <c r="E30" s="17">
        <f t="shared" si="6"/>
        <v>27.745913951734856</v>
      </c>
      <c r="F30" s="35"/>
      <c r="G30" s="38"/>
      <c r="L30" s="23" t="e">
        <f>$B30-(#REF!/6.5)</f>
        <v>#REF!</v>
      </c>
      <c r="M30" s="23">
        <f t="shared" si="2"/>
        <v>21.197662690874779</v>
      </c>
      <c r="N30" s="23">
        <f t="shared" si="3"/>
        <v>20.892457637405698</v>
      </c>
      <c r="O30" s="23">
        <f t="shared" si="4"/>
        <v>20.531760756033144</v>
      </c>
      <c r="P30" s="25"/>
      <c r="Q30" s="1">
        <f t="shared" si="7"/>
        <v>19</v>
      </c>
      <c r="R30" s="1">
        <f t="shared" si="7"/>
        <v>19</v>
      </c>
      <c r="S30" s="1">
        <f t="shared" si="7"/>
        <v>19</v>
      </c>
      <c r="T30" s="1">
        <f t="shared" si="7"/>
        <v>19</v>
      </c>
      <c r="U30" s="1">
        <f t="shared" si="7"/>
        <v>19</v>
      </c>
      <c r="V30" s="1">
        <f t="shared" si="7"/>
        <v>19</v>
      </c>
      <c r="W30" s="24"/>
      <c r="X30" s="24"/>
      <c r="Y30" s="24"/>
      <c r="Z30" s="24"/>
      <c r="AA30" s="24"/>
      <c r="AB30" s="24"/>
    </row>
    <row r="31" spans="2:28" x14ac:dyDescent="0.2">
      <c r="B31" s="30">
        <v>26</v>
      </c>
      <c r="C31" s="16">
        <f t="shared" si="6"/>
        <v>28.544178044554069</v>
      </c>
      <c r="D31" s="16">
        <f t="shared" si="6"/>
        <v>31.652949910792632</v>
      </c>
      <c r="E31" s="17">
        <f t="shared" si="6"/>
        <v>35.326953025438208</v>
      </c>
      <c r="F31" s="35"/>
      <c r="G31" s="38"/>
      <c r="L31" s="23" t="e">
        <f>$B31-(#REF!/6.5)</f>
        <v>#REF!</v>
      </c>
      <c r="M31" s="23">
        <f t="shared" si="2"/>
        <v>22.431977744430743</v>
      </c>
      <c r="N31" s="23">
        <f t="shared" si="3"/>
        <v>22.04338126115092</v>
      </c>
      <c r="O31" s="23">
        <f t="shared" si="4"/>
        <v>21.584130871820225</v>
      </c>
      <c r="P31" s="25"/>
      <c r="Q31" s="1">
        <f t="shared" si="7"/>
        <v>21</v>
      </c>
      <c r="R31" s="1">
        <f t="shared" si="7"/>
        <v>21</v>
      </c>
      <c r="S31" s="1">
        <f t="shared" si="7"/>
        <v>21</v>
      </c>
      <c r="T31" s="1">
        <f t="shared" si="7"/>
        <v>21</v>
      </c>
      <c r="U31" s="1">
        <f t="shared" si="7"/>
        <v>21</v>
      </c>
      <c r="V31" s="1">
        <f t="shared" si="7"/>
        <v>21</v>
      </c>
      <c r="W31" s="24"/>
      <c r="X31" s="24"/>
      <c r="Y31" s="24"/>
      <c r="Z31" s="24"/>
      <c r="AA31" s="24"/>
      <c r="AB31" s="24"/>
    </row>
    <row r="32" spans="2:28" x14ac:dyDescent="0.2">
      <c r="B32" s="30">
        <v>28</v>
      </c>
      <c r="C32" s="16">
        <f t="shared" si="6"/>
        <v>34.646486702179367</v>
      </c>
      <c r="D32" s="16">
        <f t="shared" si="6"/>
        <v>38.419866442020684</v>
      </c>
      <c r="E32" s="17">
        <f t="shared" si="6"/>
        <v>42.879315225469512</v>
      </c>
      <c r="F32" s="35"/>
      <c r="G32" s="38"/>
      <c r="L32" s="23" t="e">
        <f>$B32-(#REF!/6.5)</f>
        <v>#REF!</v>
      </c>
      <c r="M32" s="23">
        <f t="shared" si="2"/>
        <v>23.669189162227578</v>
      </c>
      <c r="N32" s="23">
        <f t="shared" si="3"/>
        <v>23.197516694747414</v>
      </c>
      <c r="O32" s="23">
        <f t="shared" si="4"/>
        <v>22.640085596816313</v>
      </c>
      <c r="P32" s="25"/>
      <c r="Q32" s="1">
        <f t="shared" si="7"/>
        <v>23</v>
      </c>
      <c r="R32" s="1">
        <f t="shared" si="7"/>
        <v>23</v>
      </c>
      <c r="S32" s="1">
        <f t="shared" si="7"/>
        <v>23</v>
      </c>
      <c r="T32" s="1">
        <f t="shared" si="7"/>
        <v>23</v>
      </c>
      <c r="U32" s="1">
        <f t="shared" si="7"/>
        <v>23</v>
      </c>
      <c r="V32" s="1">
        <f t="shared" si="7"/>
        <v>23</v>
      </c>
      <c r="W32" s="24"/>
      <c r="X32" s="24"/>
      <c r="Y32" s="24"/>
      <c r="Z32" s="24"/>
      <c r="AA32" s="24"/>
      <c r="AB32" s="24"/>
    </row>
    <row r="33" spans="1:22" x14ac:dyDescent="0.2">
      <c r="B33" s="31">
        <v>30</v>
      </c>
      <c r="C33" s="18">
        <f t="shared" si="6"/>
        <v>40.736108870116155</v>
      </c>
      <c r="D33" s="18">
        <f t="shared" si="6"/>
        <v>45.172714786663455</v>
      </c>
      <c r="E33" s="19">
        <f t="shared" si="6"/>
        <v>50.415976324401178</v>
      </c>
      <c r="F33" s="36"/>
      <c r="G33" s="39"/>
      <c r="L33" s="23" t="e">
        <f>$B33-(#REF!/6.5)</f>
        <v>#REF!</v>
      </c>
      <c r="M33" s="23">
        <f t="shared" si="2"/>
        <v>24.907986391235482</v>
      </c>
      <c r="N33" s="23">
        <f t="shared" si="3"/>
        <v>24.353410651667069</v>
      </c>
      <c r="O33" s="23">
        <f t="shared" si="4"/>
        <v>23.698002959449852</v>
      </c>
      <c r="Q33" s="1">
        <f t="shared" si="7"/>
        <v>25</v>
      </c>
      <c r="R33" s="1">
        <f t="shared" si="7"/>
        <v>25</v>
      </c>
      <c r="S33" s="1">
        <f t="shared" si="7"/>
        <v>25</v>
      </c>
      <c r="T33" s="1">
        <f t="shared" si="7"/>
        <v>25</v>
      </c>
      <c r="U33" s="1">
        <f t="shared" si="7"/>
        <v>25</v>
      </c>
      <c r="V33" s="1">
        <f t="shared" si="7"/>
        <v>25</v>
      </c>
    </row>
    <row r="34" spans="1:22" x14ac:dyDescent="0.2">
      <c r="B34" s="29">
        <v>22</v>
      </c>
      <c r="C34" s="14">
        <f t="shared" ref="C34:E38" si="8">C$13*(($D$8-$D$7)/(LN(($B34-$D$7)/($B34-$D$8))))</f>
        <v>13.884526075766514</v>
      </c>
      <c r="D34" s="14">
        <f t="shared" si="8"/>
        <v>15.224731295435097</v>
      </c>
      <c r="E34" s="15">
        <f t="shared" si="8"/>
        <v>16.779369350250654</v>
      </c>
      <c r="F34" s="34" t="s">
        <v>13</v>
      </c>
      <c r="G34" s="37" t="s">
        <v>39</v>
      </c>
      <c r="L34" s="23" t="e">
        <f>$B34-(#REF!/6.5)</f>
        <v>#REF!</v>
      </c>
      <c r="M34" s="23">
        <f t="shared" si="2"/>
        <v>20.264434240529187</v>
      </c>
      <c r="N34" s="23">
        <f t="shared" si="3"/>
        <v>20.096908588070612</v>
      </c>
      <c r="O34" s="23">
        <f t="shared" si="4"/>
        <v>19.902578831218669</v>
      </c>
      <c r="Q34" s="1">
        <f t="shared" si="7"/>
        <v>17</v>
      </c>
      <c r="R34" s="1">
        <f t="shared" si="7"/>
        <v>17</v>
      </c>
      <c r="S34" s="1">
        <f t="shared" si="7"/>
        <v>17</v>
      </c>
      <c r="T34" s="1">
        <f t="shared" si="7"/>
        <v>17</v>
      </c>
      <c r="U34" s="1">
        <f t="shared" si="7"/>
        <v>17</v>
      </c>
      <c r="V34" s="1">
        <f t="shared" si="7"/>
        <v>17</v>
      </c>
    </row>
    <row r="35" spans="1:22" x14ac:dyDescent="0.2">
      <c r="B35" s="30">
        <v>24</v>
      </c>
      <c r="C35" s="16">
        <f t="shared" si="8"/>
        <v>19.163177902664874</v>
      </c>
      <c r="D35" s="16">
        <f t="shared" si="8"/>
        <v>21.012905499447196</v>
      </c>
      <c r="E35" s="17">
        <f t="shared" si="8"/>
        <v>23.158589511714691</v>
      </c>
      <c r="F35" s="35"/>
      <c r="G35" s="38"/>
      <c r="L35" s="23" t="e">
        <f>$B35-(#REF!/6.5)</f>
        <v>#REF!</v>
      </c>
      <c r="M35" s="23">
        <f t="shared" si="2"/>
        <v>21.604602762166891</v>
      </c>
      <c r="N35" s="23">
        <f t="shared" si="3"/>
        <v>21.373386812569102</v>
      </c>
      <c r="O35" s="23">
        <f t="shared" si="4"/>
        <v>21.105176311035663</v>
      </c>
      <c r="Q35" s="1">
        <f t="shared" si="7"/>
        <v>19</v>
      </c>
      <c r="R35" s="1">
        <f t="shared" si="7"/>
        <v>19</v>
      </c>
      <c r="S35" s="1">
        <f t="shared" si="7"/>
        <v>19</v>
      </c>
      <c r="T35" s="1">
        <f t="shared" si="7"/>
        <v>19</v>
      </c>
      <c r="U35" s="1">
        <f t="shared" si="7"/>
        <v>19</v>
      </c>
      <c r="V35" s="1">
        <f t="shared" si="7"/>
        <v>19</v>
      </c>
    </row>
    <row r="36" spans="1:22" x14ac:dyDescent="0.2">
      <c r="B36" s="30">
        <v>26</v>
      </c>
      <c r="C36" s="16">
        <f t="shared" si="8"/>
        <v>24.399148889569318</v>
      </c>
      <c r="D36" s="16">
        <f t="shared" si="8"/>
        <v>26.7542790912652</v>
      </c>
      <c r="E36" s="17">
        <f t="shared" si="8"/>
        <v>29.486230125232421</v>
      </c>
      <c r="F36" s="35"/>
      <c r="G36" s="38"/>
      <c r="L36" s="23" t="e">
        <f>$B36-(#REF!/6.5)</f>
        <v>#REF!</v>
      </c>
      <c r="M36" s="23">
        <f t="shared" si="2"/>
        <v>22.950106388803835</v>
      </c>
      <c r="N36" s="23">
        <f t="shared" si="3"/>
        <v>22.65571511359185</v>
      </c>
      <c r="O36" s="23">
        <f t="shared" si="4"/>
        <v>22.314221234345947</v>
      </c>
      <c r="Q36" s="1">
        <f t="shared" si="7"/>
        <v>21</v>
      </c>
      <c r="R36" s="1">
        <f t="shared" si="7"/>
        <v>21</v>
      </c>
      <c r="S36" s="1">
        <f t="shared" si="7"/>
        <v>21</v>
      </c>
      <c r="T36" s="1">
        <f t="shared" si="7"/>
        <v>21</v>
      </c>
      <c r="U36" s="1">
        <f t="shared" si="7"/>
        <v>21</v>
      </c>
      <c r="V36" s="1">
        <f t="shared" si="7"/>
        <v>21</v>
      </c>
    </row>
    <row r="37" spans="1:22" x14ac:dyDescent="0.2">
      <c r="B37" s="30">
        <v>28</v>
      </c>
      <c r="C37" s="16">
        <f t="shared" si="8"/>
        <v>29.615313715724277</v>
      </c>
      <c r="D37" s="16">
        <f t="shared" si="8"/>
        <v>32.47393473075558</v>
      </c>
      <c r="E37" s="17">
        <f t="shared" si="8"/>
        <v>35.789935108191884</v>
      </c>
      <c r="F37" s="35"/>
      <c r="G37" s="38"/>
      <c r="L37" s="23" t="e">
        <f>$B37-(#REF!/6.5)</f>
        <v>#REF!</v>
      </c>
      <c r="M37" s="23">
        <f t="shared" si="2"/>
        <v>24.298085785534465</v>
      </c>
      <c r="N37" s="23">
        <f t="shared" si="3"/>
        <v>23.940758158655552</v>
      </c>
      <c r="O37" s="23">
        <f t="shared" si="4"/>
        <v>23.526258111476015</v>
      </c>
      <c r="Q37" s="1">
        <f t="shared" si="7"/>
        <v>23</v>
      </c>
      <c r="R37" s="1">
        <f t="shared" si="7"/>
        <v>23</v>
      </c>
      <c r="S37" s="1">
        <f t="shared" si="7"/>
        <v>23</v>
      </c>
      <c r="T37" s="1">
        <f t="shared" si="7"/>
        <v>23</v>
      </c>
      <c r="U37" s="1">
        <f t="shared" si="7"/>
        <v>23</v>
      </c>
      <c r="V37" s="1">
        <f t="shared" si="7"/>
        <v>23</v>
      </c>
    </row>
    <row r="38" spans="1:22" x14ac:dyDescent="0.2">
      <c r="B38" s="31">
        <v>30</v>
      </c>
      <c r="C38" s="18">
        <f t="shared" si="8"/>
        <v>34.820634314719747</v>
      </c>
      <c r="D38" s="18">
        <f t="shared" si="8"/>
        <v>38.181699403013162</v>
      </c>
      <c r="E38" s="19">
        <f t="shared" si="8"/>
        <v>42.080534905433517</v>
      </c>
      <c r="F38" s="36"/>
      <c r="G38" s="39"/>
      <c r="L38" s="23" t="e">
        <f>$B38-(#REF!/6.5)</f>
        <v>#REF!</v>
      </c>
      <c r="M38" s="23">
        <f t="shared" si="2"/>
        <v>25.647420710660032</v>
      </c>
      <c r="N38" s="23">
        <f t="shared" si="3"/>
        <v>25.227287574623354</v>
      </c>
      <c r="O38" s="23">
        <f t="shared" si="4"/>
        <v>24.73993313682081</v>
      </c>
      <c r="Q38" s="1">
        <f t="shared" si="7"/>
        <v>25</v>
      </c>
      <c r="R38" s="1">
        <f t="shared" si="7"/>
        <v>25</v>
      </c>
      <c r="S38" s="1">
        <f t="shared" si="7"/>
        <v>25</v>
      </c>
      <c r="T38" s="1">
        <f t="shared" si="7"/>
        <v>25</v>
      </c>
      <c r="U38" s="1">
        <f t="shared" si="7"/>
        <v>25</v>
      </c>
      <c r="V38" s="1">
        <f t="shared" si="7"/>
        <v>25</v>
      </c>
    </row>
    <row r="39" spans="1:22" ht="5.25" customHeight="1" x14ac:dyDescent="0.2"/>
    <row r="40" spans="1:22" x14ac:dyDescent="0.2">
      <c r="A40" s="40" t="s">
        <v>33</v>
      </c>
      <c r="B40" s="40"/>
      <c r="C40" s="40"/>
      <c r="D40" s="40"/>
      <c r="E40" s="40"/>
      <c r="F40" s="40"/>
      <c r="G40" s="40"/>
      <c r="H40" s="40"/>
      <c r="I40" s="40"/>
      <c r="J40" s="40"/>
    </row>
    <row r="41" spans="1:22" x14ac:dyDescent="0.2">
      <c r="A41" s="40"/>
      <c r="B41" s="40"/>
      <c r="C41" s="40"/>
      <c r="D41" s="40"/>
      <c r="E41" s="40"/>
      <c r="F41" s="40"/>
      <c r="G41" s="40"/>
      <c r="H41" s="40"/>
      <c r="I41" s="40"/>
      <c r="J41" s="40"/>
    </row>
    <row r="42" spans="1:22" x14ac:dyDescent="0.2">
      <c r="A42" s="40"/>
      <c r="B42" s="40"/>
      <c r="C42" s="40"/>
      <c r="D42" s="40"/>
      <c r="E42" s="40"/>
      <c r="F42" s="40"/>
      <c r="G42" s="40"/>
      <c r="H42" s="40"/>
      <c r="I42" s="40"/>
      <c r="J42" s="40"/>
    </row>
    <row r="43" spans="1:22" x14ac:dyDescent="0.2">
      <c r="A43" s="40"/>
      <c r="B43" s="40"/>
      <c r="C43" s="40"/>
      <c r="D43" s="40"/>
      <c r="E43" s="40"/>
      <c r="F43" s="40"/>
      <c r="G43" s="40"/>
      <c r="H43" s="40"/>
      <c r="I43" s="40"/>
      <c r="J43" s="40"/>
    </row>
    <row r="44" spans="1:22" x14ac:dyDescent="0.2">
      <c r="A44" s="20"/>
      <c r="B44" s="20"/>
      <c r="C44" s="20"/>
      <c r="D44" s="20"/>
      <c r="E44" s="20"/>
      <c r="F44" s="20"/>
      <c r="G44" s="20"/>
      <c r="H44" s="20"/>
      <c r="I44" s="20"/>
      <c r="J44" s="20"/>
    </row>
    <row r="45" spans="1:22" x14ac:dyDescent="0.2">
      <c r="A45" s="20"/>
      <c r="B45" s="20"/>
      <c r="C45" s="20"/>
      <c r="D45" s="20"/>
      <c r="E45" s="20"/>
      <c r="F45" s="20"/>
      <c r="G45" s="20"/>
      <c r="H45" s="20"/>
      <c r="I45" s="20"/>
      <c r="J45" s="20"/>
    </row>
  </sheetData>
  <sheetProtection password="CACD" sheet="1" objects="1" scenarios="1"/>
  <mergeCells count="14">
    <mergeCell ref="G19:G23"/>
    <mergeCell ref="F16:G16"/>
    <mergeCell ref="F17:G17"/>
    <mergeCell ref="F18:G18"/>
    <mergeCell ref="A40:J43"/>
    <mergeCell ref="F24:F28"/>
    <mergeCell ref="G24:G28"/>
    <mergeCell ref="F29:F33"/>
    <mergeCell ref="G29:G33"/>
    <mergeCell ref="C16:E16"/>
    <mergeCell ref="C17:E17"/>
    <mergeCell ref="F34:F38"/>
    <mergeCell ref="G34:G38"/>
    <mergeCell ref="F19:F23"/>
  </mergeCells>
  <phoneticPr fontId="0" type="noConversion"/>
  <conditionalFormatting sqref="D7">
    <cfRule type="cellIs" dxfId="5" priority="1" stopIfTrue="1" operator="greaterThanOrEqual">
      <formula>60</formula>
    </cfRule>
  </conditionalFormatting>
  <conditionalFormatting sqref="D8:D9">
    <cfRule type="cellIs" dxfId="4" priority="2" stopIfTrue="1" operator="lessThanOrEqual">
      <formula>$D$7</formula>
    </cfRule>
  </conditionalFormatting>
  <conditionalFormatting sqref="C19:E38">
    <cfRule type="expression" dxfId="3" priority="3" stopIfTrue="1">
      <formula>L19&lt;Q19</formula>
    </cfRule>
  </conditionalFormatting>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oddFooter>&amp;L&amp;8Rettig Germany GmbH
Postfach 1325
38688 Vienenburg&amp;C&amp;8Tel.: 05324/808-0
Fax : 05324/808-999
E-Mail: info@purmo.de&amp;R&amp;8&amp;D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24</vt:i4>
      </vt:variant>
    </vt:vector>
  </HeadingPairs>
  <TitlesOfParts>
    <vt:vector size="30" baseType="lpstr">
      <vt:lpstr>rolljet</vt:lpstr>
      <vt:lpstr>klettjet</vt:lpstr>
      <vt:lpstr>noppjet</vt:lpstr>
      <vt:lpstr>clickjet</vt:lpstr>
      <vt:lpstr>clickjet S</vt:lpstr>
      <vt:lpstr>Wandkühlung railjet</vt:lpstr>
      <vt:lpstr>clickjet!Druckbereich</vt:lpstr>
      <vt:lpstr>'clickjet S'!Druckbereich</vt:lpstr>
      <vt:lpstr>klettjet!Druckbereich</vt:lpstr>
      <vt:lpstr>noppjet!Druckbereich</vt:lpstr>
      <vt:lpstr>rolljet!Druckbereich</vt:lpstr>
      <vt:lpstr>'Wandkühlung railjet'!Druckbereich</vt:lpstr>
      <vt:lpstr>clickjet!Feuchte</vt:lpstr>
      <vt:lpstr>'clickjet S'!Feuchte</vt:lpstr>
      <vt:lpstr>klettjet!Feuchte</vt:lpstr>
      <vt:lpstr>noppjet!Feuchte</vt:lpstr>
      <vt:lpstr>'Wandkühlung railjet'!Feuchte</vt:lpstr>
      <vt:lpstr>Feuchte</vt:lpstr>
      <vt:lpstr>clickjet!Taupunkt</vt:lpstr>
      <vt:lpstr>'clickjet S'!Taupunkt</vt:lpstr>
      <vt:lpstr>klettjet!Taupunkt</vt:lpstr>
      <vt:lpstr>noppjet!Taupunkt</vt:lpstr>
      <vt:lpstr>'Wandkühlung railjet'!Taupunkt</vt:lpstr>
      <vt:lpstr>Taupunkt</vt:lpstr>
      <vt:lpstr>clickjet!Temp</vt:lpstr>
      <vt:lpstr>'clickjet S'!Temp</vt:lpstr>
      <vt:lpstr>klettjet!Temp</vt:lpstr>
      <vt:lpstr>noppjet!Temp</vt:lpstr>
      <vt:lpstr>'Wandkühlung railjet'!Temp</vt:lpstr>
      <vt:lpstr>Temp</vt:lpstr>
    </vt:vector>
  </TitlesOfParts>
  <Company>Purmo DiaNorm Wärme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Wärmeleistung rolljet 2004</dc:title>
  <dc:creator>Dipl.-Ing. Olaf Kloetzel</dc:creator>
  <cp:lastModifiedBy>Olaf Kloetzel</cp:lastModifiedBy>
  <cp:lastPrinted>2010-10-19T09:39:34Z</cp:lastPrinted>
  <dcterms:created xsi:type="dcterms:W3CDTF">2004-08-26T08:06:29Z</dcterms:created>
  <dcterms:modified xsi:type="dcterms:W3CDTF">2016-06-23T09:40:41Z</dcterms:modified>
  <cp:category>Wärmeleistungen</cp:category>
</cp:coreProperties>
</file>