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/>
  <mc:AlternateContent xmlns:mc="http://schemas.openxmlformats.org/markup-compatibility/2006">
    <mc:Choice Requires="x15">
      <x15ac:absPath xmlns:x15ac="http://schemas.microsoft.com/office/spreadsheetml/2010/11/ac" url="E:\RETTIG_VOGEL&amp;NOOT\ПРАЙС VOGEL&amp;NOOT_01.02.2015\20.12.2021\"/>
    </mc:Choice>
  </mc:AlternateContent>
  <xr:revisionPtr revIDLastSave="0" documentId="8_{B6D714C0-42C0-46E2-BFC9-B43622FC44C5}" xr6:coauthVersionLast="46" xr6:coauthVersionMax="46" xr10:uidLastSave="{00000000-0000-0000-0000-000000000000}"/>
  <bookViews>
    <workbookView xWindow="384" yWindow="384" windowWidth="21840" windowHeight="12360" xr2:uid="{00000000-000D-0000-FFFF-FFFF00000000}"/>
  </bookViews>
  <sheets>
    <sheet name="PEX_price_12_2021" sheetId="1" r:id="rId1"/>
    <sheet name="КП_PEX_12_2021" sheetId="2" r:id="rId2"/>
  </sheets>
  <externalReferences>
    <externalReference r:id="rId3"/>
  </externalReferences>
  <definedNames>
    <definedName name="_xlnm._FilterDatabase" localSheetId="1" hidden="1">КП_PEX_12_2021!$A$14:$L$14</definedName>
    <definedName name="_xlnm.Print_Area" localSheetId="0">PEX_price_12_2021!$A$1:$G$187</definedName>
    <definedName name="_xlnm.Print_Area" localSheetId="1">КП_PEX_12_2021!$A$1:$L$417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2" i="2" l="1"/>
  <c r="H302" i="2"/>
  <c r="G302" i="2"/>
  <c r="V302" i="2" s="1"/>
  <c r="E302" i="2"/>
  <c r="F302" i="2" s="1"/>
  <c r="I301" i="2"/>
  <c r="H301" i="2"/>
  <c r="G301" i="2"/>
  <c r="V301" i="2" s="1"/>
  <c r="E301" i="2"/>
  <c r="F301" i="2" s="1"/>
  <c r="I300" i="2"/>
  <c r="H300" i="2"/>
  <c r="G300" i="2"/>
  <c r="V300" i="2" s="1"/>
  <c r="E300" i="2"/>
  <c r="F300" i="2" s="1"/>
  <c r="I299" i="2"/>
  <c r="H299" i="2"/>
  <c r="G299" i="2"/>
  <c r="V299" i="2" s="1"/>
  <c r="E299" i="2"/>
  <c r="F299" i="2" s="1"/>
  <c r="I298" i="2"/>
  <c r="H298" i="2"/>
  <c r="G298" i="2"/>
  <c r="V298" i="2" s="1"/>
  <c r="E298" i="2"/>
  <c r="F298" i="2" s="1"/>
  <c r="I297" i="2"/>
  <c r="H297" i="2"/>
  <c r="G297" i="2"/>
  <c r="V297" i="2" s="1"/>
  <c r="E297" i="2"/>
  <c r="F297" i="2" s="1"/>
  <c r="I296" i="2"/>
  <c r="H296" i="2"/>
  <c r="G296" i="2"/>
  <c r="V296" i="2" s="1"/>
  <c r="E296" i="2"/>
  <c r="F296" i="2" s="1"/>
  <c r="I295" i="2"/>
  <c r="H295" i="2"/>
  <c r="G295" i="2"/>
  <c r="V295" i="2" s="1"/>
  <c r="E295" i="2"/>
  <c r="F295" i="2" s="1"/>
  <c r="I294" i="2"/>
  <c r="H294" i="2"/>
  <c r="G294" i="2"/>
  <c r="V294" i="2" s="1"/>
  <c r="E294" i="2"/>
  <c r="F294" i="2" s="1"/>
  <c r="I293" i="2"/>
  <c r="H293" i="2"/>
  <c r="G293" i="2"/>
  <c r="V293" i="2" s="1"/>
  <c r="E293" i="2"/>
  <c r="F293" i="2" s="1"/>
  <c r="I292" i="2"/>
  <c r="H292" i="2"/>
  <c r="G292" i="2"/>
  <c r="V292" i="2" s="1"/>
  <c r="E292" i="2"/>
  <c r="F292" i="2" s="1"/>
  <c r="I291" i="2"/>
  <c r="H291" i="2"/>
  <c r="G291" i="2"/>
  <c r="V291" i="2" s="1"/>
  <c r="E291" i="2"/>
  <c r="F291" i="2" s="1"/>
  <c r="I290" i="2"/>
  <c r="H290" i="2"/>
  <c r="G290" i="2"/>
  <c r="V290" i="2" s="1"/>
  <c r="E290" i="2"/>
  <c r="F290" i="2" s="1"/>
  <c r="I289" i="2"/>
  <c r="H289" i="2"/>
  <c r="G289" i="2"/>
  <c r="V289" i="2" s="1"/>
  <c r="E289" i="2"/>
  <c r="F289" i="2" s="1"/>
  <c r="I288" i="2"/>
  <c r="H288" i="2"/>
  <c r="G288" i="2"/>
  <c r="V288" i="2" s="1"/>
  <c r="E288" i="2"/>
  <c r="F288" i="2" s="1"/>
  <c r="I287" i="2"/>
  <c r="H287" i="2"/>
  <c r="G287" i="2"/>
  <c r="V287" i="2" s="1"/>
  <c r="E287" i="2"/>
  <c r="F287" i="2" s="1"/>
  <c r="I286" i="2"/>
  <c r="H286" i="2"/>
  <c r="G286" i="2"/>
  <c r="V286" i="2" s="1"/>
  <c r="E286" i="2"/>
  <c r="F286" i="2" s="1"/>
  <c r="I285" i="2"/>
  <c r="H285" i="2"/>
  <c r="G285" i="2"/>
  <c r="V285" i="2" s="1"/>
  <c r="E285" i="2"/>
  <c r="F285" i="2" s="1"/>
  <c r="I284" i="2"/>
  <c r="H284" i="2"/>
  <c r="G284" i="2"/>
  <c r="V284" i="2" s="1"/>
  <c r="E284" i="2"/>
  <c r="F284" i="2" s="1"/>
  <c r="I283" i="2"/>
  <c r="H283" i="2"/>
  <c r="G283" i="2"/>
  <c r="V283" i="2" s="1"/>
  <c r="E283" i="2"/>
  <c r="F283" i="2" s="1"/>
  <c r="I282" i="2"/>
  <c r="H282" i="2"/>
  <c r="G282" i="2"/>
  <c r="V282" i="2" s="1"/>
  <c r="E282" i="2"/>
  <c r="F282" i="2" s="1"/>
  <c r="I281" i="2"/>
  <c r="H281" i="2"/>
  <c r="G281" i="2"/>
  <c r="V281" i="2" s="1"/>
  <c r="E281" i="2"/>
  <c r="F281" i="2" s="1"/>
  <c r="I280" i="2"/>
  <c r="H280" i="2"/>
  <c r="G280" i="2"/>
  <c r="V280" i="2" s="1"/>
  <c r="E280" i="2"/>
  <c r="F280" i="2" s="1"/>
  <c r="I279" i="2"/>
  <c r="H279" i="2"/>
  <c r="G279" i="2"/>
  <c r="V279" i="2" s="1"/>
  <c r="E279" i="2"/>
  <c r="F279" i="2" s="1"/>
  <c r="I278" i="2"/>
  <c r="H278" i="2"/>
  <c r="G278" i="2"/>
  <c r="V278" i="2" s="1"/>
  <c r="E278" i="2"/>
  <c r="F278" i="2" s="1"/>
  <c r="I277" i="2"/>
  <c r="H277" i="2"/>
  <c r="G277" i="2"/>
  <c r="V277" i="2" s="1"/>
  <c r="E277" i="2"/>
  <c r="F277" i="2" s="1"/>
  <c r="I276" i="2"/>
  <c r="H276" i="2"/>
  <c r="G276" i="2"/>
  <c r="V276" i="2" s="1"/>
  <c r="E276" i="2"/>
  <c r="F276" i="2" s="1"/>
  <c r="I275" i="2"/>
  <c r="H275" i="2"/>
  <c r="G275" i="2"/>
  <c r="V275" i="2" s="1"/>
  <c r="E275" i="2"/>
  <c r="F275" i="2" s="1"/>
  <c r="I274" i="2"/>
  <c r="H274" i="2"/>
  <c r="G274" i="2"/>
  <c r="V274" i="2" s="1"/>
  <c r="E274" i="2"/>
  <c r="F274" i="2" s="1"/>
  <c r="I273" i="2"/>
  <c r="H273" i="2"/>
  <c r="G273" i="2"/>
  <c r="V273" i="2" s="1"/>
  <c r="E273" i="2"/>
  <c r="F273" i="2" s="1"/>
  <c r="I272" i="2"/>
  <c r="H272" i="2"/>
  <c r="G272" i="2"/>
  <c r="V272" i="2" s="1"/>
  <c r="E272" i="2"/>
  <c r="F272" i="2" s="1"/>
  <c r="I271" i="2"/>
  <c r="H271" i="2"/>
  <c r="G271" i="2"/>
  <c r="V271" i="2" s="1"/>
  <c r="E271" i="2"/>
  <c r="F271" i="2" s="1"/>
  <c r="I270" i="2"/>
  <c r="H270" i="2"/>
  <c r="G270" i="2"/>
  <c r="V270" i="2" s="1"/>
  <c r="E270" i="2"/>
  <c r="F270" i="2" s="1"/>
  <c r="I269" i="2"/>
  <c r="H269" i="2"/>
  <c r="G269" i="2"/>
  <c r="V269" i="2" s="1"/>
  <c r="E269" i="2"/>
  <c r="F269" i="2" s="1"/>
  <c r="I268" i="2"/>
  <c r="H268" i="2"/>
  <c r="G268" i="2"/>
  <c r="V268" i="2" s="1"/>
  <c r="E268" i="2"/>
  <c r="F268" i="2" s="1"/>
  <c r="I267" i="2"/>
  <c r="H267" i="2"/>
  <c r="G267" i="2"/>
  <c r="V267" i="2" s="1"/>
  <c r="E267" i="2"/>
  <c r="F267" i="2" s="1"/>
  <c r="I266" i="2"/>
  <c r="H266" i="2"/>
  <c r="G266" i="2"/>
  <c r="V266" i="2" s="1"/>
  <c r="E266" i="2"/>
  <c r="F266" i="2" s="1"/>
  <c r="I265" i="2"/>
  <c r="H265" i="2"/>
  <c r="G265" i="2"/>
  <c r="V265" i="2" s="1"/>
  <c r="E265" i="2"/>
  <c r="F265" i="2" s="1"/>
  <c r="I264" i="2"/>
  <c r="H264" i="2"/>
  <c r="G264" i="2"/>
  <c r="V264" i="2" s="1"/>
  <c r="E264" i="2"/>
  <c r="F264" i="2" s="1"/>
  <c r="I263" i="2"/>
  <c r="H263" i="2"/>
  <c r="G263" i="2"/>
  <c r="V263" i="2" s="1"/>
  <c r="E263" i="2"/>
  <c r="F263" i="2" s="1"/>
  <c r="I262" i="2"/>
  <c r="H262" i="2"/>
  <c r="G262" i="2"/>
  <c r="V262" i="2" s="1"/>
  <c r="E262" i="2"/>
  <c r="F262" i="2" s="1"/>
  <c r="I261" i="2"/>
  <c r="H261" i="2"/>
  <c r="G261" i="2"/>
  <c r="V261" i="2" s="1"/>
  <c r="E261" i="2"/>
  <c r="F261" i="2" s="1"/>
  <c r="I260" i="2"/>
  <c r="H260" i="2"/>
  <c r="G260" i="2"/>
  <c r="V260" i="2" s="1"/>
  <c r="E260" i="2"/>
  <c r="F260" i="2" s="1"/>
  <c r="I259" i="2"/>
  <c r="H259" i="2"/>
  <c r="G259" i="2"/>
  <c r="V259" i="2" s="1"/>
  <c r="E259" i="2"/>
  <c r="F259" i="2" s="1"/>
  <c r="I258" i="2"/>
  <c r="H258" i="2"/>
  <c r="G258" i="2"/>
  <c r="V258" i="2" s="1"/>
  <c r="E258" i="2"/>
  <c r="F258" i="2" s="1"/>
  <c r="I257" i="2"/>
  <c r="H257" i="2"/>
  <c r="G257" i="2"/>
  <c r="V257" i="2" s="1"/>
  <c r="E257" i="2"/>
  <c r="F257" i="2" s="1"/>
  <c r="I256" i="2"/>
  <c r="H256" i="2"/>
  <c r="G256" i="2"/>
  <c r="V256" i="2" s="1"/>
  <c r="E256" i="2"/>
  <c r="F256" i="2" s="1"/>
  <c r="I255" i="2"/>
  <c r="H255" i="2"/>
  <c r="G255" i="2"/>
  <c r="V255" i="2" s="1"/>
  <c r="E255" i="2"/>
  <c r="F255" i="2" s="1"/>
  <c r="I254" i="2"/>
  <c r="H254" i="2"/>
  <c r="G254" i="2"/>
  <c r="V254" i="2" s="1"/>
  <c r="E254" i="2"/>
  <c r="F254" i="2" s="1"/>
  <c r="I253" i="2"/>
  <c r="H253" i="2"/>
  <c r="G253" i="2"/>
  <c r="V253" i="2" s="1"/>
  <c r="E253" i="2"/>
  <c r="F253" i="2" s="1"/>
  <c r="I252" i="2"/>
  <c r="H252" i="2"/>
  <c r="G252" i="2"/>
  <c r="V252" i="2" s="1"/>
  <c r="E252" i="2"/>
  <c r="F252" i="2" s="1"/>
  <c r="I251" i="2"/>
  <c r="H251" i="2"/>
  <c r="G251" i="2"/>
  <c r="V251" i="2" s="1"/>
  <c r="E251" i="2"/>
  <c r="F251" i="2" s="1"/>
  <c r="I250" i="2"/>
  <c r="H250" i="2"/>
  <c r="G250" i="2"/>
  <c r="V250" i="2" s="1"/>
  <c r="E250" i="2"/>
  <c r="F250" i="2" s="1"/>
  <c r="I249" i="2"/>
  <c r="H249" i="2"/>
  <c r="G249" i="2"/>
  <c r="V249" i="2" s="1"/>
  <c r="E249" i="2"/>
  <c r="F249" i="2" s="1"/>
  <c r="I248" i="2"/>
  <c r="H248" i="2"/>
  <c r="G248" i="2"/>
  <c r="V248" i="2" s="1"/>
  <c r="E248" i="2"/>
  <c r="F248" i="2" s="1"/>
  <c r="I247" i="2"/>
  <c r="H247" i="2"/>
  <c r="G247" i="2"/>
  <c r="V247" i="2" s="1"/>
  <c r="E247" i="2"/>
  <c r="F247" i="2" s="1"/>
  <c r="I246" i="2"/>
  <c r="H246" i="2"/>
  <c r="G246" i="2"/>
  <c r="V246" i="2" s="1"/>
  <c r="E246" i="2"/>
  <c r="F246" i="2" s="1"/>
  <c r="I245" i="2"/>
  <c r="H245" i="2"/>
  <c r="G245" i="2"/>
  <c r="V245" i="2" s="1"/>
  <c r="E245" i="2"/>
  <c r="F245" i="2" s="1"/>
  <c r="I244" i="2"/>
  <c r="H244" i="2"/>
  <c r="G244" i="2"/>
  <c r="V244" i="2" s="1"/>
  <c r="E244" i="2"/>
  <c r="F244" i="2" s="1"/>
  <c r="I243" i="2"/>
  <c r="H243" i="2"/>
  <c r="G243" i="2"/>
  <c r="V243" i="2" s="1"/>
  <c r="E243" i="2"/>
  <c r="F243" i="2" s="1"/>
  <c r="I242" i="2"/>
  <c r="H242" i="2"/>
  <c r="G242" i="2"/>
  <c r="V242" i="2" s="1"/>
  <c r="E242" i="2"/>
  <c r="F242" i="2" s="1"/>
  <c r="I241" i="2"/>
  <c r="H241" i="2"/>
  <c r="G241" i="2"/>
  <c r="V241" i="2" s="1"/>
  <c r="E241" i="2"/>
  <c r="F241" i="2" s="1"/>
  <c r="I240" i="2"/>
  <c r="H240" i="2"/>
  <c r="G240" i="2"/>
  <c r="V240" i="2" s="1"/>
  <c r="E240" i="2"/>
  <c r="F240" i="2" s="1"/>
  <c r="I239" i="2"/>
  <c r="H239" i="2"/>
  <c r="G239" i="2"/>
  <c r="V239" i="2" s="1"/>
  <c r="E239" i="2"/>
  <c r="F239" i="2" s="1"/>
  <c r="I238" i="2"/>
  <c r="H238" i="2"/>
  <c r="G238" i="2"/>
  <c r="V238" i="2" s="1"/>
  <c r="E238" i="2"/>
  <c r="F238" i="2" s="1"/>
  <c r="I237" i="2"/>
  <c r="H237" i="2"/>
  <c r="G237" i="2"/>
  <c r="V237" i="2" s="1"/>
  <c r="E237" i="2"/>
  <c r="F237" i="2" s="1"/>
  <c r="I236" i="2"/>
  <c r="H236" i="2"/>
  <c r="G236" i="2"/>
  <c r="V236" i="2" s="1"/>
  <c r="E236" i="2"/>
  <c r="F236" i="2" s="1"/>
  <c r="I235" i="2"/>
  <c r="H235" i="2"/>
  <c r="G235" i="2"/>
  <c r="V235" i="2" s="1"/>
  <c r="E235" i="2"/>
  <c r="F235" i="2" s="1"/>
  <c r="I234" i="2"/>
  <c r="H234" i="2"/>
  <c r="G234" i="2"/>
  <c r="V234" i="2" s="1"/>
  <c r="E234" i="2"/>
  <c r="F234" i="2" s="1"/>
  <c r="I233" i="2"/>
  <c r="H233" i="2"/>
  <c r="G233" i="2"/>
  <c r="V233" i="2" s="1"/>
  <c r="E233" i="2"/>
  <c r="F233" i="2" s="1"/>
  <c r="I232" i="2"/>
  <c r="H232" i="2"/>
  <c r="G232" i="2"/>
  <c r="V232" i="2" s="1"/>
  <c r="E232" i="2"/>
  <c r="F232" i="2" s="1"/>
  <c r="I231" i="2"/>
  <c r="H231" i="2"/>
  <c r="G231" i="2"/>
  <c r="V231" i="2" s="1"/>
  <c r="E231" i="2"/>
  <c r="F231" i="2" s="1"/>
  <c r="I230" i="2"/>
  <c r="H230" i="2"/>
  <c r="G230" i="2"/>
  <c r="V230" i="2" s="1"/>
  <c r="E230" i="2"/>
  <c r="F230" i="2" s="1"/>
  <c r="I229" i="2"/>
  <c r="H229" i="2"/>
  <c r="G229" i="2"/>
  <c r="V229" i="2" s="1"/>
  <c r="E229" i="2"/>
  <c r="F229" i="2" s="1"/>
  <c r="I228" i="2"/>
  <c r="H228" i="2"/>
  <c r="G228" i="2"/>
  <c r="V228" i="2" s="1"/>
  <c r="E228" i="2"/>
  <c r="F228" i="2" s="1"/>
  <c r="I227" i="2"/>
  <c r="H227" i="2"/>
  <c r="G227" i="2"/>
  <c r="V227" i="2" s="1"/>
  <c r="E227" i="2"/>
  <c r="F227" i="2" s="1"/>
  <c r="I226" i="2"/>
  <c r="H226" i="2"/>
  <c r="G226" i="2"/>
  <c r="V226" i="2" s="1"/>
  <c r="E226" i="2"/>
  <c r="F226" i="2" s="1"/>
  <c r="I225" i="2"/>
  <c r="H225" i="2"/>
  <c r="G225" i="2"/>
  <c r="V225" i="2" s="1"/>
  <c r="E225" i="2"/>
  <c r="F225" i="2" s="1"/>
  <c r="I224" i="2"/>
  <c r="H224" i="2"/>
  <c r="G224" i="2"/>
  <c r="V224" i="2" s="1"/>
  <c r="E224" i="2"/>
  <c r="F224" i="2" s="1"/>
  <c r="I223" i="2"/>
  <c r="H223" i="2"/>
  <c r="G223" i="2"/>
  <c r="V223" i="2" s="1"/>
  <c r="E223" i="2"/>
  <c r="F223" i="2" s="1"/>
  <c r="I222" i="2"/>
  <c r="H222" i="2"/>
  <c r="G222" i="2"/>
  <c r="V222" i="2" s="1"/>
  <c r="E222" i="2"/>
  <c r="F222" i="2" s="1"/>
  <c r="I221" i="2"/>
  <c r="H221" i="2"/>
  <c r="G221" i="2"/>
  <c r="V221" i="2" s="1"/>
  <c r="E221" i="2"/>
  <c r="F221" i="2" s="1"/>
  <c r="I220" i="2"/>
  <c r="H220" i="2"/>
  <c r="G220" i="2"/>
  <c r="V220" i="2" s="1"/>
  <c r="E220" i="2"/>
  <c r="F220" i="2" s="1"/>
  <c r="I219" i="2"/>
  <c r="H219" i="2"/>
  <c r="G219" i="2"/>
  <c r="V219" i="2" s="1"/>
  <c r="E219" i="2"/>
  <c r="F219" i="2" s="1"/>
  <c r="I218" i="2"/>
  <c r="H218" i="2"/>
  <c r="G218" i="2"/>
  <c r="V218" i="2" s="1"/>
  <c r="E218" i="2"/>
  <c r="F218" i="2" s="1"/>
  <c r="I217" i="2"/>
  <c r="H217" i="2"/>
  <c r="G217" i="2"/>
  <c r="V217" i="2" s="1"/>
  <c r="E217" i="2"/>
  <c r="F217" i="2" s="1"/>
  <c r="I216" i="2"/>
  <c r="H216" i="2"/>
  <c r="G216" i="2"/>
  <c r="V216" i="2" s="1"/>
  <c r="E216" i="2"/>
  <c r="F216" i="2" s="1"/>
  <c r="I215" i="2"/>
  <c r="H215" i="2"/>
  <c r="G215" i="2"/>
  <c r="V215" i="2" s="1"/>
  <c r="E215" i="2"/>
  <c r="F215" i="2" s="1"/>
  <c r="I214" i="2"/>
  <c r="H214" i="2"/>
  <c r="G214" i="2"/>
  <c r="V214" i="2" s="1"/>
  <c r="E214" i="2"/>
  <c r="F214" i="2" s="1"/>
  <c r="I213" i="2"/>
  <c r="H213" i="2"/>
  <c r="G213" i="2"/>
  <c r="V213" i="2" s="1"/>
  <c r="E213" i="2"/>
  <c r="F213" i="2" s="1"/>
  <c r="I212" i="2"/>
  <c r="H212" i="2"/>
  <c r="G212" i="2"/>
  <c r="V212" i="2" s="1"/>
  <c r="E212" i="2"/>
  <c r="F212" i="2" s="1"/>
  <c r="I211" i="2"/>
  <c r="H211" i="2"/>
  <c r="G211" i="2"/>
  <c r="V211" i="2" s="1"/>
  <c r="E211" i="2"/>
  <c r="F211" i="2" s="1"/>
  <c r="I210" i="2"/>
  <c r="H210" i="2"/>
  <c r="G210" i="2"/>
  <c r="V210" i="2" s="1"/>
  <c r="E210" i="2"/>
  <c r="F210" i="2" s="1"/>
  <c r="I209" i="2"/>
  <c r="H209" i="2"/>
  <c r="G209" i="2"/>
  <c r="V209" i="2" s="1"/>
  <c r="E209" i="2"/>
  <c r="F209" i="2" s="1"/>
  <c r="I208" i="2"/>
  <c r="H208" i="2"/>
  <c r="G208" i="2"/>
  <c r="V208" i="2" s="1"/>
  <c r="E208" i="2"/>
  <c r="F208" i="2" s="1"/>
  <c r="I207" i="2"/>
  <c r="H207" i="2"/>
  <c r="G207" i="2"/>
  <c r="V207" i="2" s="1"/>
  <c r="E207" i="2"/>
  <c r="F207" i="2" s="1"/>
  <c r="I206" i="2"/>
  <c r="H206" i="2"/>
  <c r="G206" i="2"/>
  <c r="V206" i="2" s="1"/>
  <c r="E206" i="2"/>
  <c r="F206" i="2" s="1"/>
  <c r="I205" i="2"/>
  <c r="H205" i="2"/>
  <c r="G205" i="2"/>
  <c r="V205" i="2" s="1"/>
  <c r="E205" i="2"/>
  <c r="F205" i="2" s="1"/>
  <c r="I204" i="2"/>
  <c r="H204" i="2"/>
  <c r="G204" i="2"/>
  <c r="V204" i="2" s="1"/>
  <c r="E204" i="2"/>
  <c r="F204" i="2" s="1"/>
  <c r="I203" i="2"/>
  <c r="H203" i="2"/>
  <c r="G203" i="2"/>
  <c r="V203" i="2" s="1"/>
  <c r="E203" i="2"/>
  <c r="F203" i="2" s="1"/>
  <c r="I202" i="2"/>
  <c r="H202" i="2"/>
  <c r="G202" i="2"/>
  <c r="V202" i="2" s="1"/>
  <c r="E202" i="2"/>
  <c r="F202" i="2" s="1"/>
  <c r="I201" i="2"/>
  <c r="H201" i="2"/>
  <c r="G201" i="2"/>
  <c r="V201" i="2" s="1"/>
  <c r="E201" i="2"/>
  <c r="F201" i="2" s="1"/>
  <c r="I200" i="2"/>
  <c r="H200" i="2"/>
  <c r="G200" i="2"/>
  <c r="V200" i="2" s="1"/>
  <c r="E200" i="2"/>
  <c r="F200" i="2" s="1"/>
  <c r="I199" i="2"/>
  <c r="H199" i="2"/>
  <c r="G199" i="2"/>
  <c r="V199" i="2" s="1"/>
  <c r="E199" i="2"/>
  <c r="F199" i="2" s="1"/>
  <c r="I198" i="2"/>
  <c r="H198" i="2"/>
  <c r="G198" i="2"/>
  <c r="V198" i="2" s="1"/>
  <c r="E198" i="2"/>
  <c r="F198" i="2" s="1"/>
  <c r="I197" i="2"/>
  <c r="H197" i="2"/>
  <c r="G197" i="2"/>
  <c r="V197" i="2" s="1"/>
  <c r="E197" i="2"/>
  <c r="F197" i="2" s="1"/>
  <c r="I196" i="2"/>
  <c r="H196" i="2"/>
  <c r="G196" i="2"/>
  <c r="V196" i="2" s="1"/>
  <c r="E196" i="2"/>
  <c r="F196" i="2" s="1"/>
  <c r="I195" i="2"/>
  <c r="H195" i="2"/>
  <c r="G195" i="2"/>
  <c r="V195" i="2" s="1"/>
  <c r="E195" i="2"/>
  <c r="F195" i="2" s="1"/>
  <c r="I194" i="2"/>
  <c r="H194" i="2"/>
  <c r="G194" i="2"/>
  <c r="V194" i="2" s="1"/>
  <c r="W194" i="2" s="1"/>
  <c r="E194" i="2"/>
  <c r="F194" i="2" s="1"/>
  <c r="I193" i="2"/>
  <c r="H193" i="2"/>
  <c r="G193" i="2"/>
  <c r="V193" i="2" s="1"/>
  <c r="E193" i="2"/>
  <c r="F193" i="2" s="1"/>
  <c r="I192" i="2"/>
  <c r="H192" i="2"/>
  <c r="G192" i="2"/>
  <c r="V192" i="2" s="1"/>
  <c r="W192" i="2" s="1"/>
  <c r="E192" i="2"/>
  <c r="F192" i="2" s="1"/>
  <c r="I191" i="2"/>
  <c r="H191" i="2"/>
  <c r="G191" i="2"/>
  <c r="V191" i="2" s="1"/>
  <c r="W191" i="2" s="1"/>
  <c r="E191" i="2"/>
  <c r="F191" i="2" s="1"/>
  <c r="I190" i="2"/>
  <c r="H190" i="2"/>
  <c r="G190" i="2"/>
  <c r="V190" i="2" s="1"/>
  <c r="W190" i="2" s="1"/>
  <c r="E190" i="2"/>
  <c r="F190" i="2" s="1"/>
  <c r="I189" i="2"/>
  <c r="H189" i="2"/>
  <c r="G189" i="2"/>
  <c r="V189" i="2" s="1"/>
  <c r="W189" i="2" s="1"/>
  <c r="E189" i="2"/>
  <c r="F189" i="2" s="1"/>
  <c r="I188" i="2"/>
  <c r="H188" i="2"/>
  <c r="G188" i="2"/>
  <c r="V188" i="2" s="1"/>
  <c r="W188" i="2" s="1"/>
  <c r="E188" i="2"/>
  <c r="F188" i="2" s="1"/>
  <c r="I187" i="2"/>
  <c r="H187" i="2"/>
  <c r="G187" i="2"/>
  <c r="V187" i="2" s="1"/>
  <c r="W187" i="2" s="1"/>
  <c r="E187" i="2"/>
  <c r="F187" i="2" s="1"/>
  <c r="I186" i="2"/>
  <c r="H186" i="2"/>
  <c r="G186" i="2"/>
  <c r="V186" i="2" s="1"/>
  <c r="W186" i="2" s="1"/>
  <c r="E186" i="2"/>
  <c r="F186" i="2" s="1"/>
  <c r="I185" i="2"/>
  <c r="H185" i="2"/>
  <c r="G185" i="2"/>
  <c r="V185" i="2" s="1"/>
  <c r="W185" i="2" s="1"/>
  <c r="E185" i="2"/>
  <c r="F185" i="2" s="1"/>
  <c r="I184" i="2"/>
  <c r="H184" i="2"/>
  <c r="G184" i="2"/>
  <c r="V184" i="2" s="1"/>
  <c r="W184" i="2" s="1"/>
  <c r="E184" i="2"/>
  <c r="F184" i="2" s="1"/>
  <c r="I183" i="2"/>
  <c r="H183" i="2"/>
  <c r="G183" i="2"/>
  <c r="V183" i="2" s="1"/>
  <c r="W183" i="2" s="1"/>
  <c r="E183" i="2"/>
  <c r="F183" i="2" s="1"/>
  <c r="I182" i="2"/>
  <c r="H182" i="2"/>
  <c r="G182" i="2"/>
  <c r="V182" i="2" s="1"/>
  <c r="W182" i="2" s="1"/>
  <c r="E182" i="2"/>
  <c r="F182" i="2" s="1"/>
  <c r="I181" i="2"/>
  <c r="H181" i="2"/>
  <c r="G181" i="2"/>
  <c r="V181" i="2" s="1"/>
  <c r="W181" i="2" s="1"/>
  <c r="E181" i="2"/>
  <c r="F181" i="2" s="1"/>
  <c r="I180" i="2"/>
  <c r="H180" i="2"/>
  <c r="G180" i="2"/>
  <c r="V180" i="2" s="1"/>
  <c r="W180" i="2" s="1"/>
  <c r="E180" i="2"/>
  <c r="F180" i="2" s="1"/>
  <c r="I179" i="2"/>
  <c r="H179" i="2"/>
  <c r="G179" i="2"/>
  <c r="V179" i="2" s="1"/>
  <c r="W179" i="2" s="1"/>
  <c r="E179" i="2"/>
  <c r="F179" i="2" s="1"/>
  <c r="I178" i="2"/>
  <c r="H178" i="2"/>
  <c r="G178" i="2"/>
  <c r="V178" i="2" s="1"/>
  <c r="W178" i="2" s="1"/>
  <c r="E178" i="2"/>
  <c r="F178" i="2" s="1"/>
  <c r="I177" i="2"/>
  <c r="H177" i="2"/>
  <c r="G177" i="2"/>
  <c r="V177" i="2" s="1"/>
  <c r="W177" i="2" s="1"/>
  <c r="E177" i="2"/>
  <c r="F177" i="2" s="1"/>
  <c r="I176" i="2"/>
  <c r="H176" i="2"/>
  <c r="G176" i="2"/>
  <c r="V176" i="2" s="1"/>
  <c r="W176" i="2" s="1"/>
  <c r="E176" i="2"/>
  <c r="F176" i="2" s="1"/>
  <c r="I175" i="2"/>
  <c r="H175" i="2"/>
  <c r="G175" i="2"/>
  <c r="V175" i="2" s="1"/>
  <c r="W175" i="2" s="1"/>
  <c r="E175" i="2"/>
  <c r="F175" i="2" s="1"/>
  <c r="I174" i="2"/>
  <c r="H174" i="2"/>
  <c r="G174" i="2"/>
  <c r="V174" i="2" s="1"/>
  <c r="W174" i="2" s="1"/>
  <c r="E174" i="2"/>
  <c r="F174" i="2" s="1"/>
  <c r="I173" i="2"/>
  <c r="H173" i="2"/>
  <c r="G173" i="2"/>
  <c r="V173" i="2" s="1"/>
  <c r="W173" i="2" s="1"/>
  <c r="E173" i="2"/>
  <c r="F173" i="2" s="1"/>
  <c r="I172" i="2"/>
  <c r="H172" i="2"/>
  <c r="G172" i="2"/>
  <c r="V172" i="2" s="1"/>
  <c r="W172" i="2" s="1"/>
  <c r="E172" i="2"/>
  <c r="F172" i="2" s="1"/>
  <c r="I171" i="2"/>
  <c r="H171" i="2"/>
  <c r="G171" i="2"/>
  <c r="V171" i="2" s="1"/>
  <c r="W171" i="2" s="1"/>
  <c r="E171" i="2"/>
  <c r="F171" i="2" s="1"/>
  <c r="I170" i="2"/>
  <c r="H170" i="2"/>
  <c r="G170" i="2"/>
  <c r="V170" i="2" s="1"/>
  <c r="W170" i="2" s="1"/>
  <c r="E170" i="2"/>
  <c r="F170" i="2" s="1"/>
  <c r="I169" i="2"/>
  <c r="H169" i="2"/>
  <c r="G169" i="2"/>
  <c r="V169" i="2" s="1"/>
  <c r="W169" i="2" s="1"/>
  <c r="E169" i="2"/>
  <c r="F169" i="2" s="1"/>
  <c r="I168" i="2"/>
  <c r="H168" i="2"/>
  <c r="G168" i="2"/>
  <c r="V168" i="2" s="1"/>
  <c r="W168" i="2" s="1"/>
  <c r="E168" i="2"/>
  <c r="F168" i="2" s="1"/>
  <c r="I167" i="2"/>
  <c r="H167" i="2"/>
  <c r="G167" i="2"/>
  <c r="V167" i="2" s="1"/>
  <c r="W167" i="2" s="1"/>
  <c r="E167" i="2"/>
  <c r="F167" i="2" s="1"/>
  <c r="I166" i="2"/>
  <c r="H166" i="2"/>
  <c r="G166" i="2"/>
  <c r="V166" i="2" s="1"/>
  <c r="W166" i="2" s="1"/>
  <c r="E166" i="2"/>
  <c r="F166" i="2" s="1"/>
  <c r="I165" i="2"/>
  <c r="H165" i="2"/>
  <c r="G165" i="2"/>
  <c r="V165" i="2" s="1"/>
  <c r="W165" i="2" s="1"/>
  <c r="E165" i="2"/>
  <c r="F165" i="2" s="1"/>
  <c r="I164" i="2"/>
  <c r="H164" i="2"/>
  <c r="G164" i="2"/>
  <c r="V164" i="2" s="1"/>
  <c r="W164" i="2" s="1"/>
  <c r="E164" i="2"/>
  <c r="F164" i="2" s="1"/>
  <c r="I163" i="2"/>
  <c r="H163" i="2"/>
  <c r="G163" i="2"/>
  <c r="V163" i="2" s="1"/>
  <c r="W163" i="2" s="1"/>
  <c r="E163" i="2"/>
  <c r="F163" i="2" s="1"/>
  <c r="I162" i="2"/>
  <c r="H162" i="2"/>
  <c r="G162" i="2"/>
  <c r="V162" i="2" s="1"/>
  <c r="W162" i="2" s="1"/>
  <c r="E162" i="2"/>
  <c r="F162" i="2" s="1"/>
  <c r="I161" i="2"/>
  <c r="H161" i="2"/>
  <c r="G161" i="2"/>
  <c r="V161" i="2" s="1"/>
  <c r="W161" i="2" s="1"/>
  <c r="E161" i="2"/>
  <c r="F161" i="2" s="1"/>
  <c r="I160" i="2"/>
  <c r="H160" i="2"/>
  <c r="G160" i="2"/>
  <c r="V160" i="2" s="1"/>
  <c r="W160" i="2" s="1"/>
  <c r="E160" i="2"/>
  <c r="F160" i="2" s="1"/>
  <c r="I159" i="2"/>
  <c r="H159" i="2"/>
  <c r="G159" i="2"/>
  <c r="V159" i="2" s="1"/>
  <c r="W159" i="2" s="1"/>
  <c r="E159" i="2"/>
  <c r="F159" i="2" s="1"/>
  <c r="I158" i="2"/>
  <c r="H158" i="2"/>
  <c r="G158" i="2"/>
  <c r="V158" i="2" s="1"/>
  <c r="W158" i="2" s="1"/>
  <c r="E158" i="2"/>
  <c r="F158" i="2" s="1"/>
  <c r="I157" i="2"/>
  <c r="H157" i="2"/>
  <c r="G157" i="2"/>
  <c r="V157" i="2" s="1"/>
  <c r="W157" i="2" s="1"/>
  <c r="E157" i="2"/>
  <c r="F157" i="2" s="1"/>
  <c r="I156" i="2"/>
  <c r="H156" i="2"/>
  <c r="G156" i="2"/>
  <c r="V156" i="2" s="1"/>
  <c r="W156" i="2" s="1"/>
  <c r="E156" i="2"/>
  <c r="F156" i="2" s="1"/>
  <c r="I155" i="2"/>
  <c r="H155" i="2"/>
  <c r="G155" i="2"/>
  <c r="V155" i="2" s="1"/>
  <c r="W155" i="2" s="1"/>
  <c r="E155" i="2"/>
  <c r="F155" i="2" s="1"/>
  <c r="I154" i="2"/>
  <c r="H154" i="2"/>
  <c r="G154" i="2"/>
  <c r="V154" i="2" s="1"/>
  <c r="W154" i="2" s="1"/>
  <c r="E154" i="2"/>
  <c r="F154" i="2" s="1"/>
  <c r="I153" i="2"/>
  <c r="H153" i="2"/>
  <c r="G153" i="2"/>
  <c r="V153" i="2" s="1"/>
  <c r="W153" i="2" s="1"/>
  <c r="E153" i="2"/>
  <c r="F153" i="2" s="1"/>
  <c r="I152" i="2"/>
  <c r="H152" i="2"/>
  <c r="G152" i="2"/>
  <c r="V152" i="2" s="1"/>
  <c r="W152" i="2" s="1"/>
  <c r="E152" i="2"/>
  <c r="F152" i="2" s="1"/>
  <c r="I151" i="2"/>
  <c r="H151" i="2"/>
  <c r="G151" i="2"/>
  <c r="V151" i="2" s="1"/>
  <c r="W151" i="2" s="1"/>
  <c r="E151" i="2"/>
  <c r="F151" i="2" s="1"/>
  <c r="I150" i="2"/>
  <c r="H150" i="2"/>
  <c r="G150" i="2"/>
  <c r="V150" i="2" s="1"/>
  <c r="W150" i="2" s="1"/>
  <c r="E150" i="2"/>
  <c r="F150" i="2" s="1"/>
  <c r="I149" i="2"/>
  <c r="H149" i="2"/>
  <c r="G149" i="2"/>
  <c r="V149" i="2" s="1"/>
  <c r="W149" i="2" s="1"/>
  <c r="E149" i="2"/>
  <c r="F149" i="2" s="1"/>
  <c r="I148" i="2"/>
  <c r="H148" i="2"/>
  <c r="G148" i="2"/>
  <c r="V148" i="2" s="1"/>
  <c r="W148" i="2" s="1"/>
  <c r="E148" i="2"/>
  <c r="F148" i="2" s="1"/>
  <c r="I147" i="2"/>
  <c r="H147" i="2"/>
  <c r="G147" i="2"/>
  <c r="V147" i="2" s="1"/>
  <c r="W147" i="2" s="1"/>
  <c r="E147" i="2"/>
  <c r="F147" i="2" s="1"/>
  <c r="I146" i="2"/>
  <c r="H146" i="2"/>
  <c r="G146" i="2"/>
  <c r="V146" i="2" s="1"/>
  <c r="W146" i="2" s="1"/>
  <c r="E146" i="2"/>
  <c r="F146" i="2" s="1"/>
  <c r="I145" i="2"/>
  <c r="H145" i="2"/>
  <c r="G145" i="2"/>
  <c r="V145" i="2" s="1"/>
  <c r="W145" i="2" s="1"/>
  <c r="E145" i="2"/>
  <c r="F145" i="2" s="1"/>
  <c r="I144" i="2"/>
  <c r="H144" i="2"/>
  <c r="G144" i="2"/>
  <c r="V144" i="2" s="1"/>
  <c r="W144" i="2" s="1"/>
  <c r="E144" i="2"/>
  <c r="F144" i="2" s="1"/>
  <c r="I143" i="2"/>
  <c r="H143" i="2"/>
  <c r="G143" i="2"/>
  <c r="V143" i="2" s="1"/>
  <c r="W143" i="2" s="1"/>
  <c r="E143" i="2"/>
  <c r="F143" i="2" s="1"/>
  <c r="I142" i="2"/>
  <c r="H142" i="2"/>
  <c r="G142" i="2"/>
  <c r="V142" i="2" s="1"/>
  <c r="W142" i="2" s="1"/>
  <c r="E142" i="2"/>
  <c r="F142" i="2" s="1"/>
  <c r="I141" i="2"/>
  <c r="H141" i="2"/>
  <c r="G141" i="2"/>
  <c r="V141" i="2" s="1"/>
  <c r="W141" i="2" s="1"/>
  <c r="E141" i="2"/>
  <c r="F141" i="2" s="1"/>
  <c r="I140" i="2"/>
  <c r="H140" i="2"/>
  <c r="G140" i="2"/>
  <c r="V140" i="2" s="1"/>
  <c r="W140" i="2" s="1"/>
  <c r="E140" i="2"/>
  <c r="F140" i="2" s="1"/>
  <c r="I139" i="2"/>
  <c r="H139" i="2"/>
  <c r="G139" i="2"/>
  <c r="V139" i="2" s="1"/>
  <c r="W139" i="2" s="1"/>
  <c r="E139" i="2"/>
  <c r="F139" i="2" s="1"/>
  <c r="I138" i="2"/>
  <c r="H138" i="2"/>
  <c r="G138" i="2"/>
  <c r="V138" i="2" s="1"/>
  <c r="W138" i="2" s="1"/>
  <c r="E138" i="2"/>
  <c r="F138" i="2" s="1"/>
  <c r="I137" i="2"/>
  <c r="H137" i="2"/>
  <c r="G137" i="2"/>
  <c r="V137" i="2" s="1"/>
  <c r="W137" i="2" s="1"/>
  <c r="E137" i="2"/>
  <c r="F137" i="2" s="1"/>
  <c r="I136" i="2"/>
  <c r="H136" i="2"/>
  <c r="G136" i="2"/>
  <c r="V136" i="2" s="1"/>
  <c r="W136" i="2" s="1"/>
  <c r="E136" i="2"/>
  <c r="F136" i="2" s="1"/>
  <c r="I135" i="2"/>
  <c r="H135" i="2"/>
  <c r="G135" i="2"/>
  <c r="V135" i="2" s="1"/>
  <c r="W135" i="2" s="1"/>
  <c r="E135" i="2"/>
  <c r="F135" i="2" s="1"/>
  <c r="I134" i="2"/>
  <c r="H134" i="2"/>
  <c r="G134" i="2"/>
  <c r="V134" i="2" s="1"/>
  <c r="W134" i="2" s="1"/>
  <c r="E134" i="2"/>
  <c r="F134" i="2" s="1"/>
  <c r="I133" i="2"/>
  <c r="H133" i="2"/>
  <c r="G133" i="2"/>
  <c r="V133" i="2" s="1"/>
  <c r="W133" i="2" s="1"/>
  <c r="E133" i="2"/>
  <c r="F133" i="2" s="1"/>
  <c r="I132" i="2"/>
  <c r="H132" i="2"/>
  <c r="G132" i="2"/>
  <c r="V132" i="2" s="1"/>
  <c r="W132" i="2" s="1"/>
  <c r="E132" i="2"/>
  <c r="F132" i="2" s="1"/>
  <c r="I131" i="2"/>
  <c r="H131" i="2"/>
  <c r="G131" i="2"/>
  <c r="V131" i="2" s="1"/>
  <c r="W131" i="2" s="1"/>
  <c r="E131" i="2"/>
  <c r="F131" i="2" s="1"/>
  <c r="I130" i="2"/>
  <c r="H130" i="2"/>
  <c r="G130" i="2"/>
  <c r="V130" i="2" s="1"/>
  <c r="W130" i="2" s="1"/>
  <c r="E130" i="2"/>
  <c r="F130" i="2" s="1"/>
  <c r="I129" i="2"/>
  <c r="H129" i="2"/>
  <c r="G129" i="2"/>
  <c r="V129" i="2" s="1"/>
  <c r="W129" i="2" s="1"/>
  <c r="E129" i="2"/>
  <c r="F129" i="2" s="1"/>
  <c r="I128" i="2"/>
  <c r="H128" i="2"/>
  <c r="G128" i="2"/>
  <c r="V128" i="2" s="1"/>
  <c r="W128" i="2" s="1"/>
  <c r="E128" i="2"/>
  <c r="F128" i="2" s="1"/>
  <c r="I127" i="2"/>
  <c r="H127" i="2"/>
  <c r="G127" i="2"/>
  <c r="V127" i="2" s="1"/>
  <c r="W127" i="2" s="1"/>
  <c r="E127" i="2"/>
  <c r="F127" i="2" s="1"/>
  <c r="I126" i="2"/>
  <c r="H126" i="2"/>
  <c r="G126" i="2"/>
  <c r="V126" i="2" s="1"/>
  <c r="W126" i="2" s="1"/>
  <c r="E126" i="2"/>
  <c r="F126" i="2" s="1"/>
  <c r="I125" i="2"/>
  <c r="H125" i="2"/>
  <c r="G125" i="2"/>
  <c r="V125" i="2" s="1"/>
  <c r="W125" i="2" s="1"/>
  <c r="E125" i="2"/>
  <c r="F125" i="2" s="1"/>
  <c r="I124" i="2"/>
  <c r="H124" i="2"/>
  <c r="G124" i="2"/>
  <c r="V124" i="2" s="1"/>
  <c r="W124" i="2" s="1"/>
  <c r="E124" i="2"/>
  <c r="F124" i="2" s="1"/>
  <c r="I123" i="2"/>
  <c r="H123" i="2"/>
  <c r="G123" i="2"/>
  <c r="V123" i="2" s="1"/>
  <c r="W123" i="2" s="1"/>
  <c r="E123" i="2"/>
  <c r="F123" i="2" s="1"/>
  <c r="I122" i="2"/>
  <c r="H122" i="2"/>
  <c r="G122" i="2"/>
  <c r="V122" i="2" s="1"/>
  <c r="W122" i="2" s="1"/>
  <c r="E122" i="2"/>
  <c r="F122" i="2" s="1"/>
  <c r="I121" i="2"/>
  <c r="H121" i="2"/>
  <c r="G121" i="2"/>
  <c r="V121" i="2" s="1"/>
  <c r="W121" i="2" s="1"/>
  <c r="E121" i="2"/>
  <c r="F121" i="2" s="1"/>
  <c r="I120" i="2"/>
  <c r="H120" i="2"/>
  <c r="G120" i="2"/>
  <c r="V120" i="2" s="1"/>
  <c r="W120" i="2" s="1"/>
  <c r="E120" i="2"/>
  <c r="F120" i="2" s="1"/>
  <c r="I119" i="2"/>
  <c r="H119" i="2"/>
  <c r="G119" i="2"/>
  <c r="V119" i="2" s="1"/>
  <c r="W119" i="2" s="1"/>
  <c r="E119" i="2"/>
  <c r="F119" i="2" s="1"/>
  <c r="I118" i="2"/>
  <c r="H118" i="2"/>
  <c r="G118" i="2"/>
  <c r="V118" i="2" s="1"/>
  <c r="W118" i="2" s="1"/>
  <c r="E118" i="2"/>
  <c r="F118" i="2" s="1"/>
  <c r="I117" i="2"/>
  <c r="H117" i="2"/>
  <c r="G117" i="2"/>
  <c r="V117" i="2" s="1"/>
  <c r="W117" i="2" s="1"/>
  <c r="E117" i="2"/>
  <c r="F117" i="2" s="1"/>
  <c r="I116" i="2"/>
  <c r="H116" i="2"/>
  <c r="G116" i="2"/>
  <c r="V116" i="2" s="1"/>
  <c r="W116" i="2" s="1"/>
  <c r="E116" i="2"/>
  <c r="F116" i="2" s="1"/>
  <c r="I115" i="2"/>
  <c r="H115" i="2"/>
  <c r="G115" i="2"/>
  <c r="V115" i="2" s="1"/>
  <c r="W115" i="2" s="1"/>
  <c r="E115" i="2"/>
  <c r="F115" i="2" s="1"/>
  <c r="I114" i="2"/>
  <c r="H114" i="2"/>
  <c r="G114" i="2"/>
  <c r="V114" i="2" s="1"/>
  <c r="W114" i="2" s="1"/>
  <c r="E114" i="2"/>
  <c r="F114" i="2" s="1"/>
  <c r="I113" i="2"/>
  <c r="H113" i="2"/>
  <c r="G113" i="2"/>
  <c r="V113" i="2" s="1"/>
  <c r="W113" i="2" s="1"/>
  <c r="E113" i="2"/>
  <c r="F113" i="2" s="1"/>
  <c r="I112" i="2"/>
  <c r="H112" i="2"/>
  <c r="G112" i="2"/>
  <c r="V112" i="2" s="1"/>
  <c r="W112" i="2" s="1"/>
  <c r="E112" i="2"/>
  <c r="F112" i="2" s="1"/>
  <c r="I111" i="2"/>
  <c r="H111" i="2"/>
  <c r="G111" i="2"/>
  <c r="V111" i="2" s="1"/>
  <c r="W111" i="2" s="1"/>
  <c r="E111" i="2"/>
  <c r="F111" i="2" s="1"/>
  <c r="I110" i="2"/>
  <c r="H110" i="2"/>
  <c r="G110" i="2"/>
  <c r="V110" i="2" s="1"/>
  <c r="W110" i="2" s="1"/>
  <c r="E110" i="2"/>
  <c r="F110" i="2" s="1"/>
  <c r="I109" i="2"/>
  <c r="H109" i="2"/>
  <c r="G109" i="2"/>
  <c r="V109" i="2" s="1"/>
  <c r="W109" i="2" s="1"/>
  <c r="E109" i="2"/>
  <c r="F109" i="2" s="1"/>
  <c r="I108" i="2"/>
  <c r="H108" i="2"/>
  <c r="G108" i="2"/>
  <c r="V108" i="2" s="1"/>
  <c r="W108" i="2" s="1"/>
  <c r="E108" i="2"/>
  <c r="F108" i="2" s="1"/>
  <c r="I107" i="2"/>
  <c r="H107" i="2"/>
  <c r="G107" i="2"/>
  <c r="V107" i="2" s="1"/>
  <c r="W107" i="2" s="1"/>
  <c r="E107" i="2"/>
  <c r="F107" i="2" s="1"/>
  <c r="I106" i="2"/>
  <c r="H106" i="2"/>
  <c r="G106" i="2"/>
  <c r="V106" i="2" s="1"/>
  <c r="W106" i="2" s="1"/>
  <c r="E106" i="2"/>
  <c r="F106" i="2" s="1"/>
  <c r="I105" i="2"/>
  <c r="H105" i="2"/>
  <c r="G105" i="2"/>
  <c r="V105" i="2" s="1"/>
  <c r="W105" i="2" s="1"/>
  <c r="E105" i="2"/>
  <c r="F105" i="2" s="1"/>
  <c r="I104" i="2"/>
  <c r="H104" i="2"/>
  <c r="G104" i="2"/>
  <c r="V104" i="2" s="1"/>
  <c r="W104" i="2" s="1"/>
  <c r="E104" i="2"/>
  <c r="F104" i="2" s="1"/>
  <c r="I103" i="2"/>
  <c r="H103" i="2"/>
  <c r="G103" i="2"/>
  <c r="V103" i="2" s="1"/>
  <c r="W103" i="2" s="1"/>
  <c r="E103" i="2"/>
  <c r="F103" i="2" s="1"/>
  <c r="I102" i="2"/>
  <c r="H102" i="2"/>
  <c r="G102" i="2"/>
  <c r="V102" i="2" s="1"/>
  <c r="W102" i="2" s="1"/>
  <c r="E102" i="2"/>
  <c r="F102" i="2" s="1"/>
  <c r="I101" i="2"/>
  <c r="H101" i="2"/>
  <c r="G101" i="2"/>
  <c r="V101" i="2" s="1"/>
  <c r="W101" i="2" s="1"/>
  <c r="E101" i="2"/>
  <c r="F101" i="2" s="1"/>
  <c r="I100" i="2"/>
  <c r="H100" i="2"/>
  <c r="G100" i="2"/>
  <c r="V100" i="2" s="1"/>
  <c r="W100" i="2" s="1"/>
  <c r="E100" i="2"/>
  <c r="F100" i="2" s="1"/>
  <c r="I99" i="2"/>
  <c r="H99" i="2"/>
  <c r="G99" i="2"/>
  <c r="V99" i="2" s="1"/>
  <c r="W99" i="2" s="1"/>
  <c r="E99" i="2"/>
  <c r="F99" i="2" s="1"/>
  <c r="I98" i="2"/>
  <c r="H98" i="2"/>
  <c r="G98" i="2"/>
  <c r="V98" i="2" s="1"/>
  <c r="W98" i="2" s="1"/>
  <c r="E98" i="2"/>
  <c r="F98" i="2" s="1"/>
  <c r="I97" i="2"/>
  <c r="H97" i="2"/>
  <c r="G97" i="2"/>
  <c r="V97" i="2" s="1"/>
  <c r="W97" i="2" s="1"/>
  <c r="E97" i="2"/>
  <c r="F97" i="2" s="1"/>
  <c r="I96" i="2"/>
  <c r="H96" i="2"/>
  <c r="G96" i="2"/>
  <c r="V96" i="2" s="1"/>
  <c r="W96" i="2" s="1"/>
  <c r="E96" i="2"/>
  <c r="F96" i="2" s="1"/>
  <c r="I95" i="2"/>
  <c r="H95" i="2"/>
  <c r="G95" i="2"/>
  <c r="V95" i="2" s="1"/>
  <c r="W95" i="2" s="1"/>
  <c r="E95" i="2"/>
  <c r="F95" i="2" s="1"/>
  <c r="I94" i="2"/>
  <c r="H94" i="2"/>
  <c r="G94" i="2"/>
  <c r="V94" i="2" s="1"/>
  <c r="W94" i="2" s="1"/>
  <c r="E94" i="2"/>
  <c r="F94" i="2" s="1"/>
  <c r="I93" i="2"/>
  <c r="H93" i="2"/>
  <c r="G93" i="2"/>
  <c r="V93" i="2" s="1"/>
  <c r="W93" i="2" s="1"/>
  <c r="E93" i="2"/>
  <c r="F93" i="2" s="1"/>
  <c r="I92" i="2"/>
  <c r="H92" i="2"/>
  <c r="G92" i="2"/>
  <c r="V92" i="2" s="1"/>
  <c r="W92" i="2" s="1"/>
  <c r="E92" i="2"/>
  <c r="F92" i="2" s="1"/>
  <c r="I91" i="2"/>
  <c r="H91" i="2"/>
  <c r="G91" i="2"/>
  <c r="E91" i="2"/>
  <c r="F91" i="2" s="1"/>
  <c r="I90" i="2"/>
  <c r="H90" i="2"/>
  <c r="G90" i="2"/>
  <c r="V90" i="2" s="1"/>
  <c r="W90" i="2" s="1"/>
  <c r="E90" i="2"/>
  <c r="F90" i="2" s="1"/>
  <c r="I89" i="2"/>
  <c r="H89" i="2"/>
  <c r="G89" i="2"/>
  <c r="E89" i="2"/>
  <c r="F89" i="2" s="1"/>
  <c r="I88" i="2"/>
  <c r="H88" i="2"/>
  <c r="G88" i="2"/>
  <c r="E88" i="2"/>
  <c r="F88" i="2" s="1"/>
  <c r="I87" i="2"/>
  <c r="H87" i="2"/>
  <c r="G87" i="2"/>
  <c r="E87" i="2"/>
  <c r="F87" i="2" s="1"/>
  <c r="I86" i="2"/>
  <c r="H86" i="2"/>
  <c r="G86" i="2"/>
  <c r="V86" i="2" s="1"/>
  <c r="W86" i="2" s="1"/>
  <c r="E86" i="2"/>
  <c r="F86" i="2" s="1"/>
  <c r="I85" i="2"/>
  <c r="H85" i="2"/>
  <c r="G85" i="2"/>
  <c r="E85" i="2"/>
  <c r="F85" i="2" s="1"/>
  <c r="I84" i="2"/>
  <c r="H84" i="2"/>
  <c r="G84" i="2"/>
  <c r="V84" i="2" s="1"/>
  <c r="W84" i="2" s="1"/>
  <c r="E84" i="2"/>
  <c r="F84" i="2" s="1"/>
  <c r="I83" i="2"/>
  <c r="H83" i="2"/>
  <c r="G83" i="2"/>
  <c r="E83" i="2"/>
  <c r="F83" i="2" s="1"/>
  <c r="I82" i="2"/>
  <c r="H82" i="2"/>
  <c r="G82" i="2"/>
  <c r="V82" i="2" s="1"/>
  <c r="W82" i="2" s="1"/>
  <c r="E82" i="2"/>
  <c r="F82" i="2" s="1"/>
  <c r="I81" i="2"/>
  <c r="H81" i="2"/>
  <c r="G81" i="2"/>
  <c r="E81" i="2"/>
  <c r="F81" i="2" s="1"/>
  <c r="I80" i="2"/>
  <c r="H80" i="2"/>
  <c r="G80" i="2"/>
  <c r="V80" i="2" s="1"/>
  <c r="W80" i="2" s="1"/>
  <c r="E80" i="2"/>
  <c r="F80" i="2" s="1"/>
  <c r="I79" i="2"/>
  <c r="H79" i="2"/>
  <c r="G79" i="2"/>
  <c r="V79" i="2" s="1"/>
  <c r="W79" i="2" s="1"/>
  <c r="E79" i="2"/>
  <c r="F79" i="2" s="1"/>
  <c r="I78" i="2"/>
  <c r="H78" i="2"/>
  <c r="G78" i="2"/>
  <c r="E78" i="2"/>
  <c r="F78" i="2" s="1"/>
  <c r="I77" i="2"/>
  <c r="H77" i="2"/>
  <c r="G77" i="2"/>
  <c r="V77" i="2" s="1"/>
  <c r="W77" i="2" s="1"/>
  <c r="E77" i="2"/>
  <c r="F77" i="2" s="1"/>
  <c r="I76" i="2"/>
  <c r="H76" i="2"/>
  <c r="G76" i="2"/>
  <c r="E76" i="2"/>
  <c r="F76" i="2" s="1"/>
  <c r="I75" i="2"/>
  <c r="H75" i="2"/>
  <c r="G75" i="2"/>
  <c r="V75" i="2" s="1"/>
  <c r="W75" i="2" s="1"/>
  <c r="E75" i="2"/>
  <c r="F75" i="2" s="1"/>
  <c r="I74" i="2"/>
  <c r="H74" i="2"/>
  <c r="G74" i="2"/>
  <c r="V74" i="2" s="1"/>
  <c r="W74" i="2" s="1"/>
  <c r="E74" i="2"/>
  <c r="F74" i="2" s="1"/>
  <c r="I73" i="2"/>
  <c r="H73" i="2"/>
  <c r="G73" i="2"/>
  <c r="E73" i="2"/>
  <c r="F73" i="2" s="1"/>
  <c r="I72" i="2"/>
  <c r="H72" i="2"/>
  <c r="G72" i="2"/>
  <c r="V72" i="2" s="1"/>
  <c r="W72" i="2" s="1"/>
  <c r="E72" i="2"/>
  <c r="F72" i="2" s="1"/>
  <c r="I71" i="2"/>
  <c r="H71" i="2"/>
  <c r="G71" i="2"/>
  <c r="V71" i="2" s="1"/>
  <c r="W71" i="2" s="1"/>
  <c r="E71" i="2"/>
  <c r="F71" i="2" s="1"/>
  <c r="I70" i="2"/>
  <c r="H70" i="2"/>
  <c r="G70" i="2"/>
  <c r="E70" i="2"/>
  <c r="F70" i="2" s="1"/>
  <c r="I69" i="2"/>
  <c r="H69" i="2"/>
  <c r="G69" i="2"/>
  <c r="V69" i="2" s="1"/>
  <c r="W69" i="2" s="1"/>
  <c r="E69" i="2"/>
  <c r="F69" i="2" s="1"/>
  <c r="I68" i="2"/>
  <c r="H68" i="2"/>
  <c r="G68" i="2"/>
  <c r="E68" i="2"/>
  <c r="F68" i="2" s="1"/>
  <c r="I67" i="2"/>
  <c r="H67" i="2"/>
  <c r="G67" i="2"/>
  <c r="V67" i="2" s="1"/>
  <c r="W67" i="2" s="1"/>
  <c r="E67" i="2"/>
  <c r="F67" i="2" s="1"/>
  <c r="I66" i="2"/>
  <c r="H66" i="2"/>
  <c r="G66" i="2"/>
  <c r="V66" i="2" s="1"/>
  <c r="W66" i="2" s="1"/>
  <c r="E66" i="2"/>
  <c r="F66" i="2" s="1"/>
  <c r="I65" i="2"/>
  <c r="H65" i="2"/>
  <c r="G65" i="2"/>
  <c r="E65" i="2"/>
  <c r="F65" i="2" s="1"/>
  <c r="I64" i="2"/>
  <c r="H64" i="2"/>
  <c r="G64" i="2"/>
  <c r="E64" i="2"/>
  <c r="F64" i="2" s="1"/>
  <c r="I63" i="2"/>
  <c r="H63" i="2"/>
  <c r="G63" i="2"/>
  <c r="E63" i="2"/>
  <c r="F63" i="2" s="1"/>
  <c r="I62" i="2"/>
  <c r="H62" i="2"/>
  <c r="G62" i="2"/>
  <c r="E62" i="2"/>
  <c r="F62" i="2" s="1"/>
  <c r="I61" i="2"/>
  <c r="H61" i="2"/>
  <c r="G61" i="2"/>
  <c r="E61" i="2"/>
  <c r="F61" i="2" s="1"/>
  <c r="I60" i="2"/>
  <c r="H60" i="2"/>
  <c r="G60" i="2"/>
  <c r="E60" i="2"/>
  <c r="F60" i="2" s="1"/>
  <c r="I59" i="2"/>
  <c r="H59" i="2"/>
  <c r="G59" i="2"/>
  <c r="V59" i="2" s="1"/>
  <c r="W59" i="2" s="1"/>
  <c r="E59" i="2"/>
  <c r="F59" i="2" s="1"/>
  <c r="I58" i="2"/>
  <c r="H58" i="2"/>
  <c r="G58" i="2"/>
  <c r="V58" i="2" s="1"/>
  <c r="W58" i="2" s="1"/>
  <c r="E58" i="2"/>
  <c r="F58" i="2" s="1"/>
  <c r="I57" i="2"/>
  <c r="H57" i="2"/>
  <c r="G57" i="2"/>
  <c r="V57" i="2" s="1"/>
  <c r="W57" i="2" s="1"/>
  <c r="E57" i="2"/>
  <c r="F57" i="2" s="1"/>
  <c r="I56" i="2"/>
  <c r="H56" i="2"/>
  <c r="G56" i="2"/>
  <c r="V56" i="2" s="1"/>
  <c r="W56" i="2" s="1"/>
  <c r="E56" i="2"/>
  <c r="F56" i="2" s="1"/>
  <c r="I55" i="2"/>
  <c r="H55" i="2"/>
  <c r="G55" i="2"/>
  <c r="V55" i="2" s="1"/>
  <c r="W55" i="2" s="1"/>
  <c r="E55" i="2"/>
  <c r="F55" i="2" s="1"/>
  <c r="I54" i="2"/>
  <c r="H54" i="2"/>
  <c r="G54" i="2"/>
  <c r="V54" i="2" s="1"/>
  <c r="W54" i="2" s="1"/>
  <c r="E54" i="2"/>
  <c r="F54" i="2" s="1"/>
  <c r="I53" i="2"/>
  <c r="H53" i="2"/>
  <c r="G53" i="2"/>
  <c r="E53" i="2"/>
  <c r="F53" i="2" s="1"/>
  <c r="I52" i="2"/>
  <c r="H52" i="2"/>
  <c r="G52" i="2"/>
  <c r="V52" i="2" s="1"/>
  <c r="W52" i="2" s="1"/>
  <c r="E52" i="2"/>
  <c r="F52" i="2" s="1"/>
  <c r="I51" i="2"/>
  <c r="H51" i="2"/>
  <c r="G51" i="2"/>
  <c r="E51" i="2"/>
  <c r="F51" i="2" s="1"/>
  <c r="I50" i="2"/>
  <c r="H50" i="2"/>
  <c r="G50" i="2"/>
  <c r="V50" i="2" s="1"/>
  <c r="W50" i="2" s="1"/>
  <c r="E50" i="2"/>
  <c r="F50" i="2" s="1"/>
  <c r="I49" i="2"/>
  <c r="H49" i="2"/>
  <c r="G49" i="2"/>
  <c r="E49" i="2"/>
  <c r="F49" i="2" s="1"/>
  <c r="I48" i="2"/>
  <c r="H48" i="2"/>
  <c r="G48" i="2"/>
  <c r="V48" i="2" s="1"/>
  <c r="W48" i="2" s="1"/>
  <c r="E48" i="2"/>
  <c r="F48" i="2" s="1"/>
  <c r="I47" i="2"/>
  <c r="H47" i="2"/>
  <c r="G47" i="2"/>
  <c r="E47" i="2"/>
  <c r="F47" i="2" s="1"/>
  <c r="I46" i="2"/>
  <c r="H46" i="2"/>
  <c r="G46" i="2"/>
  <c r="V46" i="2" s="1"/>
  <c r="W46" i="2" s="1"/>
  <c r="E46" i="2"/>
  <c r="F46" i="2" s="1"/>
  <c r="I45" i="2"/>
  <c r="H45" i="2"/>
  <c r="G45" i="2"/>
  <c r="E45" i="2"/>
  <c r="F45" i="2" s="1"/>
  <c r="I44" i="2"/>
  <c r="H44" i="2"/>
  <c r="G44" i="2"/>
  <c r="V44" i="2" s="1"/>
  <c r="W44" i="2" s="1"/>
  <c r="E44" i="2"/>
  <c r="F44" i="2" s="1"/>
  <c r="I43" i="2"/>
  <c r="H43" i="2"/>
  <c r="G43" i="2"/>
  <c r="E43" i="2"/>
  <c r="F43" i="2" s="1"/>
  <c r="I42" i="2"/>
  <c r="H42" i="2"/>
  <c r="G42" i="2"/>
  <c r="V42" i="2" s="1"/>
  <c r="W42" i="2" s="1"/>
  <c r="E42" i="2"/>
  <c r="F42" i="2" s="1"/>
  <c r="I41" i="2"/>
  <c r="H41" i="2"/>
  <c r="G41" i="2"/>
  <c r="E41" i="2"/>
  <c r="F41" i="2" s="1"/>
  <c r="I40" i="2"/>
  <c r="H40" i="2"/>
  <c r="G40" i="2"/>
  <c r="V40" i="2" s="1"/>
  <c r="W40" i="2" s="1"/>
  <c r="E40" i="2"/>
  <c r="F40" i="2" s="1"/>
  <c r="I39" i="2"/>
  <c r="H39" i="2"/>
  <c r="G39" i="2"/>
  <c r="E39" i="2"/>
  <c r="F39" i="2" s="1"/>
  <c r="I38" i="2"/>
  <c r="H38" i="2"/>
  <c r="G38" i="2"/>
  <c r="V38" i="2" s="1"/>
  <c r="W38" i="2" s="1"/>
  <c r="E38" i="2"/>
  <c r="F38" i="2" s="1"/>
  <c r="I37" i="2"/>
  <c r="H37" i="2"/>
  <c r="G37" i="2"/>
  <c r="E37" i="2"/>
  <c r="F37" i="2" s="1"/>
  <c r="I36" i="2"/>
  <c r="H36" i="2"/>
  <c r="G36" i="2"/>
  <c r="V36" i="2" s="1"/>
  <c r="W36" i="2" s="1"/>
  <c r="E36" i="2"/>
  <c r="F36" i="2" s="1"/>
  <c r="I35" i="2"/>
  <c r="H35" i="2"/>
  <c r="G35" i="2"/>
  <c r="E35" i="2"/>
  <c r="F35" i="2" s="1"/>
  <c r="I34" i="2"/>
  <c r="H34" i="2"/>
  <c r="G34" i="2"/>
  <c r="V34" i="2" s="1"/>
  <c r="W34" i="2" s="1"/>
  <c r="E34" i="2"/>
  <c r="F34" i="2" s="1"/>
  <c r="I33" i="2"/>
  <c r="H33" i="2"/>
  <c r="G33" i="2"/>
  <c r="E33" i="2"/>
  <c r="F33" i="2" s="1"/>
  <c r="I32" i="2"/>
  <c r="H32" i="2"/>
  <c r="G32" i="2"/>
  <c r="E32" i="2"/>
  <c r="F32" i="2" s="1"/>
  <c r="I31" i="2"/>
  <c r="H31" i="2"/>
  <c r="G31" i="2"/>
  <c r="E31" i="2"/>
  <c r="F31" i="2" s="1"/>
  <c r="I30" i="2"/>
  <c r="H30" i="2"/>
  <c r="G30" i="2"/>
  <c r="E30" i="2"/>
  <c r="F30" i="2" s="1"/>
  <c r="I29" i="2"/>
  <c r="H29" i="2"/>
  <c r="G29" i="2"/>
  <c r="E29" i="2"/>
  <c r="F29" i="2" s="1"/>
  <c r="I28" i="2"/>
  <c r="H28" i="2"/>
  <c r="G28" i="2"/>
  <c r="E28" i="2"/>
  <c r="F28" i="2" s="1"/>
  <c r="I27" i="2"/>
  <c r="H27" i="2"/>
  <c r="G27" i="2"/>
  <c r="E27" i="2"/>
  <c r="F27" i="2" s="1"/>
  <c r="I26" i="2"/>
  <c r="H26" i="2"/>
  <c r="G26" i="2"/>
  <c r="E26" i="2"/>
  <c r="F26" i="2" s="1"/>
  <c r="I25" i="2"/>
  <c r="H25" i="2"/>
  <c r="G25" i="2"/>
  <c r="E25" i="2"/>
  <c r="F25" i="2" s="1"/>
  <c r="I24" i="2"/>
  <c r="H24" i="2"/>
  <c r="G24" i="2"/>
  <c r="E24" i="2"/>
  <c r="F24" i="2" s="1"/>
  <c r="I23" i="2"/>
  <c r="H23" i="2"/>
  <c r="G23" i="2"/>
  <c r="E23" i="2"/>
  <c r="I22" i="2"/>
  <c r="H22" i="2"/>
  <c r="G22" i="2"/>
  <c r="E22" i="2"/>
  <c r="I21" i="2"/>
  <c r="H21" i="2"/>
  <c r="G21" i="2"/>
  <c r="E21" i="2"/>
  <c r="I20" i="2"/>
  <c r="H20" i="2"/>
  <c r="G20" i="2"/>
  <c r="E20" i="2"/>
  <c r="I19" i="2"/>
  <c r="H19" i="2"/>
  <c r="G19" i="2"/>
  <c r="E19" i="2"/>
  <c r="I18" i="2"/>
  <c r="H18" i="2"/>
  <c r="G18" i="2"/>
  <c r="E18" i="2"/>
  <c r="I17" i="2"/>
  <c r="H17" i="2"/>
  <c r="G17" i="2"/>
  <c r="E17" i="2"/>
  <c r="I16" i="2"/>
  <c r="H16" i="2"/>
  <c r="G16" i="2"/>
  <c r="E16" i="2"/>
  <c r="I15" i="2"/>
  <c r="H15" i="2"/>
  <c r="G15" i="2"/>
  <c r="E15" i="2"/>
  <c r="F15" i="2" s="1"/>
  <c r="C121" i="2"/>
  <c r="D121" i="2" s="1"/>
  <c r="W302" i="2"/>
  <c r="M302" i="2"/>
  <c r="C302" i="2"/>
  <c r="D302" i="2"/>
  <c r="W301" i="2"/>
  <c r="M301" i="2"/>
  <c r="C301" i="2"/>
  <c r="D301" i="2"/>
  <c r="W300" i="2"/>
  <c r="M300" i="2"/>
  <c r="C300" i="2"/>
  <c r="D300" i="2"/>
  <c r="W299" i="2"/>
  <c r="M299" i="2"/>
  <c r="C299" i="2"/>
  <c r="D299" i="2"/>
  <c r="W298" i="2"/>
  <c r="M298" i="2"/>
  <c r="C298" i="2"/>
  <c r="D298" i="2"/>
  <c r="W297" i="2"/>
  <c r="M297" i="2"/>
  <c r="C297" i="2"/>
  <c r="D297" i="2"/>
  <c r="W296" i="2"/>
  <c r="M296" i="2"/>
  <c r="C296" i="2"/>
  <c r="D296" i="2"/>
  <c r="W295" i="2"/>
  <c r="M295" i="2"/>
  <c r="C295" i="2"/>
  <c r="D295" i="2"/>
  <c r="W294" i="2"/>
  <c r="M294" i="2"/>
  <c r="C294" i="2"/>
  <c r="D294" i="2"/>
  <c r="W293" i="2"/>
  <c r="M293" i="2"/>
  <c r="C293" i="2"/>
  <c r="D293" i="2"/>
  <c r="W292" i="2"/>
  <c r="M292" i="2"/>
  <c r="C292" i="2"/>
  <c r="D292" i="2"/>
  <c r="W291" i="2"/>
  <c r="M291" i="2"/>
  <c r="C291" i="2"/>
  <c r="D291" i="2"/>
  <c r="W290" i="2"/>
  <c r="M290" i="2"/>
  <c r="C290" i="2"/>
  <c r="D290" i="2"/>
  <c r="W289" i="2"/>
  <c r="M289" i="2"/>
  <c r="C289" i="2"/>
  <c r="D289" i="2" s="1"/>
  <c r="W288" i="2"/>
  <c r="M288" i="2"/>
  <c r="C288" i="2"/>
  <c r="D288" i="2" s="1"/>
  <c r="W287" i="2"/>
  <c r="M287" i="2"/>
  <c r="C287" i="2"/>
  <c r="D287" i="2" s="1"/>
  <c r="W286" i="2"/>
  <c r="M286" i="2"/>
  <c r="C286" i="2"/>
  <c r="D286" i="2" s="1"/>
  <c r="W285" i="2"/>
  <c r="M285" i="2"/>
  <c r="C285" i="2"/>
  <c r="D285" i="2" s="1"/>
  <c r="W284" i="2"/>
  <c r="M284" i="2"/>
  <c r="C284" i="2"/>
  <c r="D284" i="2" s="1"/>
  <c r="W283" i="2"/>
  <c r="M283" i="2"/>
  <c r="C283" i="2"/>
  <c r="D283" i="2" s="1"/>
  <c r="W282" i="2"/>
  <c r="M282" i="2"/>
  <c r="C282" i="2"/>
  <c r="D282" i="2" s="1"/>
  <c r="W281" i="2"/>
  <c r="M281" i="2"/>
  <c r="C281" i="2"/>
  <c r="D281" i="2" s="1"/>
  <c r="W280" i="2"/>
  <c r="M280" i="2"/>
  <c r="C280" i="2"/>
  <c r="D280" i="2" s="1"/>
  <c r="W279" i="2"/>
  <c r="M279" i="2"/>
  <c r="C279" i="2"/>
  <c r="D279" i="2" s="1"/>
  <c r="W278" i="2"/>
  <c r="M278" i="2"/>
  <c r="C278" i="2"/>
  <c r="D278" i="2" s="1"/>
  <c r="W277" i="2"/>
  <c r="M277" i="2"/>
  <c r="C277" i="2"/>
  <c r="D277" i="2" s="1"/>
  <c r="W276" i="2"/>
  <c r="M276" i="2"/>
  <c r="C276" i="2"/>
  <c r="D276" i="2" s="1"/>
  <c r="W275" i="2"/>
  <c r="M275" i="2"/>
  <c r="C275" i="2"/>
  <c r="D275" i="2" s="1"/>
  <c r="W274" i="2"/>
  <c r="M274" i="2"/>
  <c r="C274" i="2"/>
  <c r="D274" i="2" s="1"/>
  <c r="W273" i="2"/>
  <c r="M273" i="2"/>
  <c r="C273" i="2"/>
  <c r="D273" i="2" s="1"/>
  <c r="W272" i="2"/>
  <c r="M272" i="2"/>
  <c r="C272" i="2"/>
  <c r="D272" i="2" s="1"/>
  <c r="W271" i="2"/>
  <c r="M271" i="2"/>
  <c r="C271" i="2"/>
  <c r="D271" i="2" s="1"/>
  <c r="W270" i="2"/>
  <c r="M270" i="2"/>
  <c r="C270" i="2"/>
  <c r="D270" i="2" s="1"/>
  <c r="W269" i="2"/>
  <c r="M269" i="2"/>
  <c r="C269" i="2"/>
  <c r="D269" i="2" s="1"/>
  <c r="W268" i="2"/>
  <c r="M268" i="2"/>
  <c r="C268" i="2"/>
  <c r="D268" i="2" s="1"/>
  <c r="W267" i="2"/>
  <c r="M267" i="2"/>
  <c r="C267" i="2"/>
  <c r="D267" i="2" s="1"/>
  <c r="W266" i="2"/>
  <c r="M266" i="2"/>
  <c r="C266" i="2"/>
  <c r="D266" i="2" s="1"/>
  <c r="W265" i="2"/>
  <c r="M265" i="2"/>
  <c r="C265" i="2"/>
  <c r="D265" i="2" s="1"/>
  <c r="W264" i="2"/>
  <c r="M264" i="2"/>
  <c r="C264" i="2"/>
  <c r="D264" i="2" s="1"/>
  <c r="W263" i="2"/>
  <c r="M263" i="2"/>
  <c r="C263" i="2"/>
  <c r="D263" i="2" s="1"/>
  <c r="W262" i="2"/>
  <c r="M262" i="2"/>
  <c r="C262" i="2"/>
  <c r="D262" i="2" s="1"/>
  <c r="W261" i="2"/>
  <c r="M261" i="2"/>
  <c r="C261" i="2"/>
  <c r="D261" i="2" s="1"/>
  <c r="W260" i="2"/>
  <c r="M260" i="2"/>
  <c r="C260" i="2"/>
  <c r="D260" i="2" s="1"/>
  <c r="W259" i="2"/>
  <c r="M259" i="2"/>
  <c r="C259" i="2"/>
  <c r="D259" i="2" s="1"/>
  <c r="W258" i="2"/>
  <c r="M258" i="2"/>
  <c r="C258" i="2"/>
  <c r="D258" i="2" s="1"/>
  <c r="W257" i="2"/>
  <c r="M257" i="2"/>
  <c r="C257" i="2"/>
  <c r="D257" i="2" s="1"/>
  <c r="W256" i="2"/>
  <c r="M256" i="2"/>
  <c r="C256" i="2"/>
  <c r="D256" i="2" s="1"/>
  <c r="W255" i="2"/>
  <c r="M255" i="2"/>
  <c r="C255" i="2"/>
  <c r="D255" i="2" s="1"/>
  <c r="W254" i="2"/>
  <c r="M254" i="2"/>
  <c r="C254" i="2"/>
  <c r="D254" i="2" s="1"/>
  <c r="W253" i="2"/>
  <c r="M253" i="2"/>
  <c r="C253" i="2"/>
  <c r="D253" i="2" s="1"/>
  <c r="W252" i="2"/>
  <c r="M252" i="2"/>
  <c r="C252" i="2"/>
  <c r="D252" i="2" s="1"/>
  <c r="W251" i="2"/>
  <c r="M251" i="2"/>
  <c r="C251" i="2"/>
  <c r="D251" i="2" s="1"/>
  <c r="W250" i="2"/>
  <c r="M250" i="2"/>
  <c r="C250" i="2"/>
  <c r="D250" i="2" s="1"/>
  <c r="W249" i="2"/>
  <c r="M249" i="2"/>
  <c r="C249" i="2"/>
  <c r="D249" i="2" s="1"/>
  <c r="W248" i="2"/>
  <c r="M248" i="2"/>
  <c r="C248" i="2"/>
  <c r="D248" i="2" s="1"/>
  <c r="W247" i="2"/>
  <c r="M247" i="2"/>
  <c r="C247" i="2"/>
  <c r="D247" i="2" s="1"/>
  <c r="W246" i="2"/>
  <c r="M246" i="2"/>
  <c r="C246" i="2"/>
  <c r="D246" i="2" s="1"/>
  <c r="W245" i="2"/>
  <c r="M245" i="2"/>
  <c r="C245" i="2"/>
  <c r="D245" i="2" s="1"/>
  <c r="W244" i="2"/>
  <c r="M244" i="2"/>
  <c r="C244" i="2"/>
  <c r="D244" i="2" s="1"/>
  <c r="W243" i="2"/>
  <c r="M243" i="2"/>
  <c r="C243" i="2"/>
  <c r="D243" i="2" s="1"/>
  <c r="W242" i="2"/>
  <c r="M242" i="2"/>
  <c r="C242" i="2"/>
  <c r="D242" i="2" s="1"/>
  <c r="W241" i="2"/>
  <c r="M241" i="2"/>
  <c r="C241" i="2"/>
  <c r="D241" i="2" s="1"/>
  <c r="W240" i="2"/>
  <c r="M240" i="2"/>
  <c r="C240" i="2"/>
  <c r="D240" i="2" s="1"/>
  <c r="W239" i="2"/>
  <c r="M239" i="2"/>
  <c r="C239" i="2"/>
  <c r="D239" i="2" s="1"/>
  <c r="W238" i="2"/>
  <c r="M238" i="2"/>
  <c r="C238" i="2"/>
  <c r="D238" i="2" s="1"/>
  <c r="W237" i="2"/>
  <c r="M237" i="2"/>
  <c r="C237" i="2"/>
  <c r="D237" i="2" s="1"/>
  <c r="W236" i="2"/>
  <c r="M236" i="2"/>
  <c r="C236" i="2"/>
  <c r="D236" i="2" s="1"/>
  <c r="W235" i="2"/>
  <c r="M235" i="2"/>
  <c r="C235" i="2"/>
  <c r="D235" i="2" s="1"/>
  <c r="W234" i="2"/>
  <c r="M234" i="2"/>
  <c r="C234" i="2"/>
  <c r="D234" i="2" s="1"/>
  <c r="W233" i="2"/>
  <c r="M233" i="2"/>
  <c r="C233" i="2"/>
  <c r="D233" i="2" s="1"/>
  <c r="W232" i="2"/>
  <c r="M232" i="2"/>
  <c r="C232" i="2"/>
  <c r="D232" i="2" s="1"/>
  <c r="W231" i="2"/>
  <c r="M231" i="2"/>
  <c r="C231" i="2"/>
  <c r="D231" i="2" s="1"/>
  <c r="W230" i="2"/>
  <c r="M230" i="2"/>
  <c r="C230" i="2"/>
  <c r="D230" i="2" s="1"/>
  <c r="W229" i="2"/>
  <c r="M229" i="2"/>
  <c r="C229" i="2"/>
  <c r="D229" i="2" s="1"/>
  <c r="W228" i="2"/>
  <c r="M228" i="2"/>
  <c r="C228" i="2"/>
  <c r="D228" i="2" s="1"/>
  <c r="W227" i="2"/>
  <c r="M227" i="2"/>
  <c r="C227" i="2"/>
  <c r="D227" i="2" s="1"/>
  <c r="W226" i="2"/>
  <c r="M226" i="2"/>
  <c r="C226" i="2"/>
  <c r="D226" i="2" s="1"/>
  <c r="W225" i="2"/>
  <c r="M225" i="2"/>
  <c r="C225" i="2"/>
  <c r="D225" i="2" s="1"/>
  <c r="W224" i="2"/>
  <c r="M224" i="2"/>
  <c r="C224" i="2"/>
  <c r="D224" i="2" s="1"/>
  <c r="W223" i="2"/>
  <c r="M223" i="2"/>
  <c r="C223" i="2"/>
  <c r="D223" i="2" s="1"/>
  <c r="W222" i="2"/>
  <c r="M222" i="2"/>
  <c r="C222" i="2"/>
  <c r="D222" i="2" s="1"/>
  <c r="W221" i="2"/>
  <c r="M221" i="2"/>
  <c r="C221" i="2"/>
  <c r="D221" i="2" s="1"/>
  <c r="W220" i="2"/>
  <c r="M220" i="2"/>
  <c r="C220" i="2"/>
  <c r="D220" i="2" s="1"/>
  <c r="W219" i="2"/>
  <c r="M219" i="2"/>
  <c r="C219" i="2"/>
  <c r="D219" i="2" s="1"/>
  <c r="W218" i="2"/>
  <c r="M218" i="2"/>
  <c r="C218" i="2"/>
  <c r="D218" i="2" s="1"/>
  <c r="W217" i="2"/>
  <c r="M217" i="2"/>
  <c r="C217" i="2"/>
  <c r="D217" i="2" s="1"/>
  <c r="W216" i="2"/>
  <c r="M216" i="2"/>
  <c r="C216" i="2"/>
  <c r="D216" i="2" s="1"/>
  <c r="W215" i="2"/>
  <c r="M215" i="2"/>
  <c r="C215" i="2"/>
  <c r="D215" i="2" s="1"/>
  <c r="W214" i="2"/>
  <c r="M214" i="2"/>
  <c r="C214" i="2"/>
  <c r="D214" i="2" s="1"/>
  <c r="W213" i="2"/>
  <c r="M213" i="2"/>
  <c r="C213" i="2"/>
  <c r="D213" i="2" s="1"/>
  <c r="W212" i="2"/>
  <c r="M212" i="2"/>
  <c r="C212" i="2"/>
  <c r="D212" i="2" s="1"/>
  <c r="W211" i="2"/>
  <c r="M211" i="2"/>
  <c r="C211" i="2"/>
  <c r="D211" i="2" s="1"/>
  <c r="W210" i="2"/>
  <c r="M210" i="2"/>
  <c r="C210" i="2"/>
  <c r="D210" i="2" s="1"/>
  <c r="W209" i="2"/>
  <c r="M209" i="2"/>
  <c r="C209" i="2"/>
  <c r="D209" i="2" s="1"/>
  <c r="W208" i="2"/>
  <c r="M208" i="2"/>
  <c r="C208" i="2"/>
  <c r="D208" i="2" s="1"/>
  <c r="W207" i="2"/>
  <c r="M207" i="2"/>
  <c r="C207" i="2"/>
  <c r="D207" i="2" s="1"/>
  <c r="W206" i="2"/>
  <c r="M206" i="2"/>
  <c r="C206" i="2"/>
  <c r="D206" i="2" s="1"/>
  <c r="W205" i="2"/>
  <c r="M205" i="2"/>
  <c r="C205" i="2"/>
  <c r="D205" i="2" s="1"/>
  <c r="W204" i="2"/>
  <c r="M204" i="2"/>
  <c r="C204" i="2"/>
  <c r="D204" i="2" s="1"/>
  <c r="W203" i="2"/>
  <c r="M203" i="2"/>
  <c r="C203" i="2"/>
  <c r="D203" i="2" s="1"/>
  <c r="W202" i="2"/>
  <c r="M202" i="2"/>
  <c r="C202" i="2"/>
  <c r="D202" i="2" s="1"/>
  <c r="W201" i="2"/>
  <c r="M201" i="2"/>
  <c r="C201" i="2"/>
  <c r="D201" i="2" s="1"/>
  <c r="W200" i="2"/>
  <c r="M200" i="2"/>
  <c r="C200" i="2"/>
  <c r="D200" i="2" s="1"/>
  <c r="W199" i="2"/>
  <c r="M199" i="2"/>
  <c r="C199" i="2"/>
  <c r="D199" i="2" s="1"/>
  <c r="W198" i="2"/>
  <c r="M198" i="2"/>
  <c r="C198" i="2"/>
  <c r="D198" i="2" s="1"/>
  <c r="W197" i="2"/>
  <c r="M197" i="2"/>
  <c r="C197" i="2"/>
  <c r="D197" i="2" s="1"/>
  <c r="W196" i="2"/>
  <c r="M196" i="2"/>
  <c r="C196" i="2"/>
  <c r="D196" i="2" s="1"/>
  <c r="W195" i="2"/>
  <c r="C195" i="2"/>
  <c r="D195" i="2" s="1"/>
  <c r="C194" i="2"/>
  <c r="D194" i="2" s="1"/>
  <c r="W193" i="2"/>
  <c r="C193" i="2"/>
  <c r="D193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C186" i="2"/>
  <c r="D186" i="2" s="1"/>
  <c r="C185" i="2"/>
  <c r="D185" i="2" s="1"/>
  <c r="C184" i="2"/>
  <c r="D184" i="2" s="1"/>
  <c r="C183" i="2"/>
  <c r="D183" i="2" s="1"/>
  <c r="C182" i="2"/>
  <c r="D182" i="2" s="1"/>
  <c r="C181" i="2"/>
  <c r="D181" i="2" s="1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D169" i="2" s="1"/>
  <c r="C168" i="2"/>
  <c r="D168" i="2" s="1"/>
  <c r="C167" i="2"/>
  <c r="D167" i="2" s="1"/>
  <c r="C166" i="2"/>
  <c r="D166" i="2" s="1"/>
  <c r="C165" i="2"/>
  <c r="D165" i="2" s="1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C154" i="2"/>
  <c r="D154" i="2" s="1"/>
  <c r="C153" i="2"/>
  <c r="D153" i="2" s="1"/>
  <c r="C152" i="2"/>
  <c r="D152" i="2" s="1"/>
  <c r="C151" i="2"/>
  <c r="D151" i="2" s="1"/>
  <c r="C150" i="2"/>
  <c r="D150" i="2" s="1"/>
  <c r="C149" i="2"/>
  <c r="D149" i="2" s="1"/>
  <c r="C148" i="2"/>
  <c r="D148" i="2" s="1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41" i="2"/>
  <c r="D141" i="2" s="1"/>
  <c r="C140" i="2"/>
  <c r="D140" i="2" s="1"/>
  <c r="C139" i="2"/>
  <c r="D139" i="2" s="1"/>
  <c r="C138" i="2"/>
  <c r="D138" i="2" s="1"/>
  <c r="C137" i="2"/>
  <c r="D137" i="2" s="1"/>
  <c r="C136" i="2"/>
  <c r="D136" i="2" s="1"/>
  <c r="C135" i="2"/>
  <c r="D135" i="2" s="1"/>
  <c r="C134" i="2"/>
  <c r="D134" i="2" s="1"/>
  <c r="C133" i="2"/>
  <c r="D133" i="2" s="1"/>
  <c r="C132" i="2"/>
  <c r="D132" i="2" s="1"/>
  <c r="C131" i="2"/>
  <c r="D131" i="2" s="1"/>
  <c r="C130" i="2"/>
  <c r="D130" i="2" s="1"/>
  <c r="C129" i="2"/>
  <c r="D129" i="2" s="1"/>
  <c r="C128" i="2"/>
  <c r="D128" i="2" s="1"/>
  <c r="C127" i="2"/>
  <c r="D127" i="2" s="1"/>
  <c r="C126" i="2"/>
  <c r="D126" i="2" s="1"/>
  <c r="C125" i="2"/>
  <c r="D125" i="2" s="1"/>
  <c r="C124" i="2"/>
  <c r="D124" i="2" s="1"/>
  <c r="C123" i="2"/>
  <c r="D123" i="2" s="1"/>
  <c r="C122" i="2"/>
  <c r="D122" i="2" s="1"/>
  <c r="C120" i="2"/>
  <c r="D120" i="2" s="1"/>
  <c r="C119" i="2"/>
  <c r="D119" i="2" s="1"/>
  <c r="C118" i="2"/>
  <c r="D118" i="2" s="1"/>
  <c r="C117" i="2"/>
  <c r="D117" i="2" s="1"/>
  <c r="C116" i="2"/>
  <c r="D116" i="2" s="1"/>
  <c r="C115" i="2"/>
  <c r="D115" i="2" s="1"/>
  <c r="C114" i="2"/>
  <c r="D114" i="2" s="1"/>
  <c r="C113" i="2"/>
  <c r="D113" i="2" s="1"/>
  <c r="C112" i="2"/>
  <c r="D112" i="2" s="1"/>
  <c r="C111" i="2"/>
  <c r="D111" i="2" s="1"/>
  <c r="C110" i="2"/>
  <c r="D110" i="2" s="1"/>
  <c r="C109" i="2"/>
  <c r="D109" i="2" s="1"/>
  <c r="C108" i="2"/>
  <c r="D108" i="2" s="1"/>
  <c r="C107" i="2"/>
  <c r="D107" i="2" s="1"/>
  <c r="C106" i="2"/>
  <c r="D106" i="2" s="1"/>
  <c r="C105" i="2"/>
  <c r="D105" i="2" s="1"/>
  <c r="C104" i="2"/>
  <c r="D104" i="2" s="1"/>
  <c r="C103" i="2"/>
  <c r="D103" i="2" s="1"/>
  <c r="C102" i="2"/>
  <c r="D102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C94" i="2"/>
  <c r="D94" i="2" s="1"/>
  <c r="C93" i="2"/>
  <c r="D93" i="2" s="1"/>
  <c r="C92" i="2"/>
  <c r="D92" i="2" s="1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B9" i="2"/>
  <c r="N271" i="2" l="1"/>
  <c r="K271" i="2" s="1"/>
  <c r="L271" i="2" s="1"/>
  <c r="N273" i="2"/>
  <c r="K273" i="2" s="1"/>
  <c r="L273" i="2" s="1"/>
  <c r="N275" i="2"/>
  <c r="K275" i="2" s="1"/>
  <c r="L275" i="2" s="1"/>
  <c r="N277" i="2"/>
  <c r="K277" i="2" s="1"/>
  <c r="L277" i="2" s="1"/>
  <c r="N279" i="2"/>
  <c r="K279" i="2" s="1"/>
  <c r="L279" i="2" s="1"/>
  <c r="N281" i="2"/>
  <c r="K281" i="2" s="1"/>
  <c r="L281" i="2" s="1"/>
  <c r="N283" i="2"/>
  <c r="K283" i="2" s="1"/>
  <c r="L283" i="2" s="1"/>
  <c r="N285" i="2"/>
  <c r="K285" i="2" s="1"/>
  <c r="L285" i="2" s="1"/>
  <c r="N287" i="2"/>
  <c r="K287" i="2" s="1"/>
  <c r="L287" i="2" s="1"/>
  <c r="N289" i="2"/>
  <c r="K289" i="2" s="1"/>
  <c r="L289" i="2" s="1"/>
  <c r="N291" i="2"/>
  <c r="K291" i="2" s="1"/>
  <c r="L291" i="2" s="1"/>
  <c r="N293" i="2"/>
  <c r="K293" i="2" s="1"/>
  <c r="L293" i="2" s="1"/>
  <c r="N295" i="2"/>
  <c r="K295" i="2" s="1"/>
  <c r="L295" i="2" s="1"/>
  <c r="N297" i="2"/>
  <c r="K297" i="2" s="1"/>
  <c r="L297" i="2" s="1"/>
  <c r="N299" i="2"/>
  <c r="K299" i="2" s="1"/>
  <c r="L299" i="2" s="1"/>
  <c r="N301" i="2"/>
  <c r="K301" i="2" s="1"/>
  <c r="L301" i="2" s="1"/>
  <c r="N93" i="2"/>
  <c r="K93" i="2" s="1"/>
  <c r="L93" i="2" s="1"/>
  <c r="M93" i="2" s="1"/>
  <c r="N105" i="2"/>
  <c r="K105" i="2" s="1"/>
  <c r="L105" i="2" s="1"/>
  <c r="M105" i="2" s="1"/>
  <c r="N115" i="2"/>
  <c r="K115" i="2" s="1"/>
  <c r="L115" i="2" s="1"/>
  <c r="M115" i="2" s="1"/>
  <c r="N123" i="2"/>
  <c r="K123" i="2" s="1"/>
  <c r="L123" i="2" s="1"/>
  <c r="M123" i="2" s="1"/>
  <c r="N133" i="2"/>
  <c r="K133" i="2" s="1"/>
  <c r="L133" i="2" s="1"/>
  <c r="M133" i="2" s="1"/>
  <c r="N143" i="2"/>
  <c r="K143" i="2" s="1"/>
  <c r="L143" i="2" s="1"/>
  <c r="M143" i="2" s="1"/>
  <c r="N155" i="2"/>
  <c r="K155" i="2" s="1"/>
  <c r="L155" i="2" s="1"/>
  <c r="M155" i="2" s="1"/>
  <c r="N165" i="2"/>
  <c r="K165" i="2" s="1"/>
  <c r="L165" i="2" s="1"/>
  <c r="M165" i="2" s="1"/>
  <c r="N175" i="2"/>
  <c r="K175" i="2" s="1"/>
  <c r="L175" i="2" s="1"/>
  <c r="M175" i="2" s="1"/>
  <c r="N185" i="2"/>
  <c r="K185" i="2" s="1"/>
  <c r="L185" i="2" s="1"/>
  <c r="M185" i="2" s="1"/>
  <c r="N195" i="2"/>
  <c r="K195" i="2" s="1"/>
  <c r="L195" i="2" s="1"/>
  <c r="M195" i="2" s="1"/>
  <c r="N205" i="2"/>
  <c r="K205" i="2" s="1"/>
  <c r="L205" i="2" s="1"/>
  <c r="N209" i="2"/>
  <c r="K209" i="2" s="1"/>
  <c r="L209" i="2" s="1"/>
  <c r="N211" i="2"/>
  <c r="K211" i="2" s="1"/>
  <c r="L211" i="2" s="1"/>
  <c r="N213" i="2"/>
  <c r="K213" i="2" s="1"/>
  <c r="L213" i="2" s="1"/>
  <c r="N215" i="2"/>
  <c r="K215" i="2" s="1"/>
  <c r="L215" i="2" s="1"/>
  <c r="N223" i="2"/>
  <c r="K223" i="2" s="1"/>
  <c r="L223" i="2" s="1"/>
  <c r="N227" i="2"/>
  <c r="K227" i="2" s="1"/>
  <c r="L227" i="2" s="1"/>
  <c r="N229" i="2"/>
  <c r="K229" i="2" s="1"/>
  <c r="L229" i="2" s="1"/>
  <c r="N231" i="2"/>
  <c r="K231" i="2" s="1"/>
  <c r="L231" i="2" s="1"/>
  <c r="N233" i="2"/>
  <c r="K233" i="2" s="1"/>
  <c r="L233" i="2" s="1"/>
  <c r="N235" i="2"/>
  <c r="K235" i="2" s="1"/>
  <c r="L235" i="2" s="1"/>
  <c r="N237" i="2"/>
  <c r="K237" i="2" s="1"/>
  <c r="L237" i="2" s="1"/>
  <c r="N239" i="2"/>
  <c r="K239" i="2" s="1"/>
  <c r="L239" i="2" s="1"/>
  <c r="N241" i="2"/>
  <c r="K241" i="2" s="1"/>
  <c r="L241" i="2" s="1"/>
  <c r="N243" i="2"/>
  <c r="K243" i="2" s="1"/>
  <c r="L243" i="2" s="1"/>
  <c r="N245" i="2"/>
  <c r="K245" i="2" s="1"/>
  <c r="L245" i="2" s="1"/>
  <c r="N247" i="2"/>
  <c r="K247" i="2" s="1"/>
  <c r="L247" i="2" s="1"/>
  <c r="N249" i="2"/>
  <c r="K249" i="2" s="1"/>
  <c r="L249" i="2" s="1"/>
  <c r="N251" i="2"/>
  <c r="K251" i="2" s="1"/>
  <c r="L251" i="2" s="1"/>
  <c r="N253" i="2"/>
  <c r="K253" i="2" s="1"/>
  <c r="L253" i="2" s="1"/>
  <c r="N255" i="2"/>
  <c r="K255" i="2" s="1"/>
  <c r="L255" i="2" s="1"/>
  <c r="N257" i="2"/>
  <c r="K257" i="2" s="1"/>
  <c r="L257" i="2" s="1"/>
  <c r="N259" i="2"/>
  <c r="K259" i="2" s="1"/>
  <c r="L259" i="2" s="1"/>
  <c r="N261" i="2"/>
  <c r="K261" i="2" s="1"/>
  <c r="L261" i="2" s="1"/>
  <c r="N263" i="2"/>
  <c r="K263" i="2" s="1"/>
  <c r="L263" i="2" s="1"/>
  <c r="N265" i="2"/>
  <c r="K265" i="2" s="1"/>
  <c r="L265" i="2" s="1"/>
  <c r="N267" i="2"/>
  <c r="K267" i="2" s="1"/>
  <c r="L267" i="2" s="1"/>
  <c r="N269" i="2"/>
  <c r="K269" i="2" s="1"/>
  <c r="L269" i="2" s="1"/>
  <c r="N97" i="2"/>
  <c r="K97" i="2" s="1"/>
  <c r="L97" i="2" s="1"/>
  <c r="M97" i="2" s="1"/>
  <c r="N109" i="2"/>
  <c r="K109" i="2" s="1"/>
  <c r="L109" i="2" s="1"/>
  <c r="M109" i="2" s="1"/>
  <c r="N119" i="2"/>
  <c r="K119" i="2" s="1"/>
  <c r="L119" i="2" s="1"/>
  <c r="M119" i="2" s="1"/>
  <c r="N129" i="2"/>
  <c r="K129" i="2" s="1"/>
  <c r="L129" i="2" s="1"/>
  <c r="M129" i="2" s="1"/>
  <c r="N141" i="2"/>
  <c r="K141" i="2" s="1"/>
  <c r="L141" i="2" s="1"/>
  <c r="M141" i="2" s="1"/>
  <c r="N151" i="2"/>
  <c r="K151" i="2" s="1"/>
  <c r="L151" i="2" s="1"/>
  <c r="M151" i="2" s="1"/>
  <c r="N161" i="2"/>
  <c r="K161" i="2" s="1"/>
  <c r="L161" i="2" s="1"/>
  <c r="M161" i="2" s="1"/>
  <c r="N169" i="2"/>
  <c r="K169" i="2" s="1"/>
  <c r="L169" i="2" s="1"/>
  <c r="M169" i="2" s="1"/>
  <c r="N179" i="2"/>
  <c r="K179" i="2" s="1"/>
  <c r="L179" i="2" s="1"/>
  <c r="M179" i="2" s="1"/>
  <c r="N191" i="2"/>
  <c r="K191" i="2" s="1"/>
  <c r="L191" i="2" s="1"/>
  <c r="M191" i="2" s="1"/>
  <c r="N201" i="2"/>
  <c r="K201" i="2" s="1"/>
  <c r="L201" i="2" s="1"/>
  <c r="N219" i="2"/>
  <c r="K219" i="2" s="1"/>
  <c r="L219" i="2" s="1"/>
  <c r="N272" i="2"/>
  <c r="K272" i="2" s="1"/>
  <c r="L272" i="2" s="1"/>
  <c r="N274" i="2"/>
  <c r="K274" i="2" s="1"/>
  <c r="L274" i="2" s="1"/>
  <c r="N276" i="2"/>
  <c r="K276" i="2" s="1"/>
  <c r="L276" i="2" s="1"/>
  <c r="N278" i="2"/>
  <c r="K278" i="2" s="1"/>
  <c r="L278" i="2" s="1"/>
  <c r="N280" i="2"/>
  <c r="K280" i="2" s="1"/>
  <c r="L280" i="2" s="1"/>
  <c r="N282" i="2"/>
  <c r="K282" i="2" s="1"/>
  <c r="L282" i="2" s="1"/>
  <c r="N284" i="2"/>
  <c r="K284" i="2" s="1"/>
  <c r="L284" i="2" s="1"/>
  <c r="N286" i="2"/>
  <c r="K286" i="2" s="1"/>
  <c r="L286" i="2" s="1"/>
  <c r="N288" i="2"/>
  <c r="K288" i="2" s="1"/>
  <c r="L288" i="2" s="1"/>
  <c r="N290" i="2"/>
  <c r="K290" i="2" s="1"/>
  <c r="L290" i="2" s="1"/>
  <c r="N292" i="2"/>
  <c r="K292" i="2" s="1"/>
  <c r="L292" i="2" s="1"/>
  <c r="N294" i="2"/>
  <c r="K294" i="2" s="1"/>
  <c r="L294" i="2" s="1"/>
  <c r="N296" i="2"/>
  <c r="K296" i="2" s="1"/>
  <c r="L296" i="2" s="1"/>
  <c r="N298" i="2"/>
  <c r="K298" i="2" s="1"/>
  <c r="L298" i="2" s="1"/>
  <c r="N300" i="2"/>
  <c r="K300" i="2" s="1"/>
  <c r="L300" i="2" s="1"/>
  <c r="N302" i="2"/>
  <c r="K302" i="2" s="1"/>
  <c r="L302" i="2" s="1"/>
  <c r="N95" i="2"/>
  <c r="K95" i="2" s="1"/>
  <c r="L95" i="2" s="1"/>
  <c r="M95" i="2" s="1"/>
  <c r="N103" i="2"/>
  <c r="K103" i="2" s="1"/>
  <c r="L103" i="2" s="1"/>
  <c r="M103" i="2" s="1"/>
  <c r="N113" i="2"/>
  <c r="K113" i="2" s="1"/>
  <c r="L113" i="2" s="1"/>
  <c r="M113" i="2" s="1"/>
  <c r="N125" i="2"/>
  <c r="K125" i="2" s="1"/>
  <c r="L125" i="2" s="1"/>
  <c r="M125" i="2" s="1"/>
  <c r="N135" i="2"/>
  <c r="K135" i="2" s="1"/>
  <c r="L135" i="2" s="1"/>
  <c r="M135" i="2" s="1"/>
  <c r="N145" i="2"/>
  <c r="K145" i="2" s="1"/>
  <c r="L145" i="2" s="1"/>
  <c r="M145" i="2" s="1"/>
  <c r="N153" i="2"/>
  <c r="K153" i="2" s="1"/>
  <c r="L153" i="2" s="1"/>
  <c r="M153" i="2" s="1"/>
  <c r="N163" i="2"/>
  <c r="K163" i="2" s="1"/>
  <c r="L163" i="2" s="1"/>
  <c r="M163" i="2" s="1"/>
  <c r="N173" i="2"/>
  <c r="K173" i="2" s="1"/>
  <c r="L173" i="2" s="1"/>
  <c r="M173" i="2" s="1"/>
  <c r="N183" i="2"/>
  <c r="K183" i="2" s="1"/>
  <c r="L183" i="2" s="1"/>
  <c r="M183" i="2" s="1"/>
  <c r="N193" i="2"/>
  <c r="K193" i="2" s="1"/>
  <c r="L193" i="2" s="1"/>
  <c r="M193" i="2" s="1"/>
  <c r="N199" i="2"/>
  <c r="K199" i="2" s="1"/>
  <c r="L199" i="2" s="1"/>
  <c r="N207" i="2"/>
  <c r="K207" i="2" s="1"/>
  <c r="L207" i="2" s="1"/>
  <c r="N225" i="2"/>
  <c r="K225" i="2" s="1"/>
  <c r="L225" i="2" s="1"/>
  <c r="N92" i="2"/>
  <c r="K92" i="2" s="1"/>
  <c r="L92" i="2" s="1"/>
  <c r="M92" i="2" s="1"/>
  <c r="N96" i="2"/>
  <c r="K96" i="2" s="1"/>
  <c r="L96" i="2" s="1"/>
  <c r="M96" i="2" s="1"/>
  <c r="N100" i="2"/>
  <c r="K100" i="2" s="1"/>
  <c r="L100" i="2" s="1"/>
  <c r="M100" i="2" s="1"/>
  <c r="N104" i="2"/>
  <c r="K104" i="2" s="1"/>
  <c r="L104" i="2" s="1"/>
  <c r="M104" i="2" s="1"/>
  <c r="N108" i="2"/>
  <c r="K108" i="2" s="1"/>
  <c r="L108" i="2" s="1"/>
  <c r="M108" i="2" s="1"/>
  <c r="N112" i="2"/>
  <c r="K112" i="2" s="1"/>
  <c r="L112" i="2" s="1"/>
  <c r="M112" i="2" s="1"/>
  <c r="N116" i="2"/>
  <c r="K116" i="2" s="1"/>
  <c r="L116" i="2" s="1"/>
  <c r="M116" i="2" s="1"/>
  <c r="N120" i="2"/>
  <c r="K120" i="2" s="1"/>
  <c r="L120" i="2" s="1"/>
  <c r="M120" i="2" s="1"/>
  <c r="N124" i="2"/>
  <c r="K124" i="2" s="1"/>
  <c r="L124" i="2" s="1"/>
  <c r="M124" i="2" s="1"/>
  <c r="N128" i="2"/>
  <c r="K128" i="2" s="1"/>
  <c r="L128" i="2" s="1"/>
  <c r="M128" i="2" s="1"/>
  <c r="N132" i="2"/>
  <c r="K132" i="2" s="1"/>
  <c r="L132" i="2" s="1"/>
  <c r="M132" i="2" s="1"/>
  <c r="N138" i="2"/>
  <c r="K138" i="2" s="1"/>
  <c r="L138" i="2" s="1"/>
  <c r="M138" i="2" s="1"/>
  <c r="N142" i="2"/>
  <c r="K142" i="2" s="1"/>
  <c r="L142" i="2" s="1"/>
  <c r="M142" i="2" s="1"/>
  <c r="N146" i="2"/>
  <c r="K146" i="2" s="1"/>
  <c r="L146" i="2" s="1"/>
  <c r="M146" i="2" s="1"/>
  <c r="N150" i="2"/>
  <c r="K150" i="2" s="1"/>
  <c r="L150" i="2" s="1"/>
  <c r="M150" i="2" s="1"/>
  <c r="N154" i="2"/>
  <c r="K154" i="2" s="1"/>
  <c r="L154" i="2" s="1"/>
  <c r="M154" i="2" s="1"/>
  <c r="N158" i="2"/>
  <c r="K158" i="2" s="1"/>
  <c r="L158" i="2" s="1"/>
  <c r="M158" i="2" s="1"/>
  <c r="N162" i="2"/>
  <c r="K162" i="2" s="1"/>
  <c r="L162" i="2" s="1"/>
  <c r="M162" i="2" s="1"/>
  <c r="N166" i="2"/>
  <c r="K166" i="2" s="1"/>
  <c r="L166" i="2" s="1"/>
  <c r="M166" i="2" s="1"/>
  <c r="N170" i="2"/>
  <c r="K170" i="2" s="1"/>
  <c r="L170" i="2" s="1"/>
  <c r="M170" i="2" s="1"/>
  <c r="N174" i="2"/>
  <c r="K174" i="2" s="1"/>
  <c r="L174" i="2" s="1"/>
  <c r="M174" i="2" s="1"/>
  <c r="N178" i="2"/>
  <c r="K178" i="2" s="1"/>
  <c r="L178" i="2" s="1"/>
  <c r="M178" i="2" s="1"/>
  <c r="N182" i="2"/>
  <c r="K182" i="2" s="1"/>
  <c r="L182" i="2" s="1"/>
  <c r="M182" i="2" s="1"/>
  <c r="N188" i="2"/>
  <c r="K188" i="2" s="1"/>
  <c r="L188" i="2" s="1"/>
  <c r="M188" i="2" s="1"/>
  <c r="N192" i="2"/>
  <c r="K192" i="2" s="1"/>
  <c r="L192" i="2" s="1"/>
  <c r="M192" i="2" s="1"/>
  <c r="N196" i="2"/>
  <c r="K196" i="2" s="1"/>
  <c r="L196" i="2" s="1"/>
  <c r="N200" i="2"/>
  <c r="K200" i="2" s="1"/>
  <c r="L200" i="2" s="1"/>
  <c r="N204" i="2"/>
  <c r="K204" i="2" s="1"/>
  <c r="L204" i="2" s="1"/>
  <c r="N208" i="2"/>
  <c r="K208" i="2" s="1"/>
  <c r="L208" i="2" s="1"/>
  <c r="N212" i="2"/>
  <c r="K212" i="2" s="1"/>
  <c r="L212" i="2" s="1"/>
  <c r="N216" i="2"/>
  <c r="K216" i="2" s="1"/>
  <c r="L216" i="2" s="1"/>
  <c r="N220" i="2"/>
  <c r="K220" i="2" s="1"/>
  <c r="L220" i="2" s="1"/>
  <c r="N224" i="2"/>
  <c r="K224" i="2" s="1"/>
  <c r="L224" i="2" s="1"/>
  <c r="N228" i="2"/>
  <c r="K228" i="2" s="1"/>
  <c r="L228" i="2" s="1"/>
  <c r="N232" i="2"/>
  <c r="K232" i="2" s="1"/>
  <c r="L232" i="2" s="1"/>
  <c r="N236" i="2"/>
  <c r="K236" i="2" s="1"/>
  <c r="L236" i="2" s="1"/>
  <c r="N240" i="2"/>
  <c r="K240" i="2" s="1"/>
  <c r="L240" i="2" s="1"/>
  <c r="N246" i="2"/>
  <c r="K246" i="2" s="1"/>
  <c r="L246" i="2" s="1"/>
  <c r="N250" i="2"/>
  <c r="K250" i="2" s="1"/>
  <c r="L250" i="2" s="1"/>
  <c r="N254" i="2"/>
  <c r="K254" i="2" s="1"/>
  <c r="L254" i="2" s="1"/>
  <c r="N258" i="2"/>
  <c r="K258" i="2" s="1"/>
  <c r="L258" i="2" s="1"/>
  <c r="N262" i="2"/>
  <c r="K262" i="2" s="1"/>
  <c r="L262" i="2" s="1"/>
  <c r="N266" i="2"/>
  <c r="K266" i="2" s="1"/>
  <c r="L266" i="2" s="1"/>
  <c r="N270" i="2"/>
  <c r="K270" i="2" s="1"/>
  <c r="L270" i="2" s="1"/>
  <c r="N99" i="2"/>
  <c r="K99" i="2" s="1"/>
  <c r="L99" i="2" s="1"/>
  <c r="M99" i="2" s="1"/>
  <c r="N107" i="2"/>
  <c r="K107" i="2" s="1"/>
  <c r="L107" i="2" s="1"/>
  <c r="M107" i="2" s="1"/>
  <c r="N117" i="2"/>
  <c r="K117" i="2" s="1"/>
  <c r="L117" i="2" s="1"/>
  <c r="M117" i="2" s="1"/>
  <c r="N127" i="2"/>
  <c r="K127" i="2" s="1"/>
  <c r="L127" i="2" s="1"/>
  <c r="M127" i="2" s="1"/>
  <c r="N137" i="2"/>
  <c r="K137" i="2" s="1"/>
  <c r="L137" i="2" s="1"/>
  <c r="M137" i="2" s="1"/>
  <c r="N147" i="2"/>
  <c r="K147" i="2" s="1"/>
  <c r="L147" i="2" s="1"/>
  <c r="M147" i="2" s="1"/>
  <c r="N157" i="2"/>
  <c r="K157" i="2" s="1"/>
  <c r="L157" i="2" s="1"/>
  <c r="M157" i="2" s="1"/>
  <c r="N167" i="2"/>
  <c r="K167" i="2" s="1"/>
  <c r="L167" i="2" s="1"/>
  <c r="M167" i="2" s="1"/>
  <c r="N177" i="2"/>
  <c r="K177" i="2" s="1"/>
  <c r="L177" i="2" s="1"/>
  <c r="M177" i="2" s="1"/>
  <c r="N187" i="2"/>
  <c r="K187" i="2" s="1"/>
  <c r="L187" i="2" s="1"/>
  <c r="M187" i="2" s="1"/>
  <c r="N197" i="2"/>
  <c r="K197" i="2" s="1"/>
  <c r="L197" i="2" s="1"/>
  <c r="N217" i="2"/>
  <c r="K217" i="2" s="1"/>
  <c r="L217" i="2" s="1"/>
  <c r="N94" i="2"/>
  <c r="K94" i="2" s="1"/>
  <c r="L94" i="2" s="1"/>
  <c r="M94" i="2" s="1"/>
  <c r="N98" i="2"/>
  <c r="K98" i="2" s="1"/>
  <c r="L98" i="2" s="1"/>
  <c r="M98" i="2" s="1"/>
  <c r="N102" i="2"/>
  <c r="K102" i="2" s="1"/>
  <c r="L102" i="2" s="1"/>
  <c r="M102" i="2" s="1"/>
  <c r="N106" i="2"/>
  <c r="K106" i="2" s="1"/>
  <c r="L106" i="2" s="1"/>
  <c r="M106" i="2" s="1"/>
  <c r="N110" i="2"/>
  <c r="K110" i="2" s="1"/>
  <c r="L110" i="2" s="1"/>
  <c r="M110" i="2" s="1"/>
  <c r="N114" i="2"/>
  <c r="K114" i="2" s="1"/>
  <c r="L114" i="2" s="1"/>
  <c r="M114" i="2" s="1"/>
  <c r="N118" i="2"/>
  <c r="K118" i="2" s="1"/>
  <c r="L118" i="2" s="1"/>
  <c r="M118" i="2" s="1"/>
  <c r="N122" i="2"/>
  <c r="K122" i="2" s="1"/>
  <c r="L122" i="2" s="1"/>
  <c r="M122" i="2" s="1"/>
  <c r="N126" i="2"/>
  <c r="K126" i="2" s="1"/>
  <c r="L126" i="2" s="1"/>
  <c r="M126" i="2" s="1"/>
  <c r="N130" i="2"/>
  <c r="K130" i="2" s="1"/>
  <c r="L130" i="2" s="1"/>
  <c r="M130" i="2" s="1"/>
  <c r="N134" i="2"/>
  <c r="K134" i="2" s="1"/>
  <c r="L134" i="2" s="1"/>
  <c r="M134" i="2" s="1"/>
  <c r="N136" i="2"/>
  <c r="K136" i="2" s="1"/>
  <c r="L136" i="2" s="1"/>
  <c r="M136" i="2" s="1"/>
  <c r="N140" i="2"/>
  <c r="K140" i="2" s="1"/>
  <c r="L140" i="2" s="1"/>
  <c r="M140" i="2" s="1"/>
  <c r="N144" i="2"/>
  <c r="K144" i="2" s="1"/>
  <c r="L144" i="2" s="1"/>
  <c r="M144" i="2" s="1"/>
  <c r="N148" i="2"/>
  <c r="K148" i="2" s="1"/>
  <c r="L148" i="2" s="1"/>
  <c r="M148" i="2" s="1"/>
  <c r="N152" i="2"/>
  <c r="K152" i="2" s="1"/>
  <c r="L152" i="2" s="1"/>
  <c r="M152" i="2" s="1"/>
  <c r="N156" i="2"/>
  <c r="K156" i="2" s="1"/>
  <c r="L156" i="2" s="1"/>
  <c r="M156" i="2" s="1"/>
  <c r="N160" i="2"/>
  <c r="K160" i="2" s="1"/>
  <c r="L160" i="2" s="1"/>
  <c r="M160" i="2" s="1"/>
  <c r="N164" i="2"/>
  <c r="K164" i="2" s="1"/>
  <c r="L164" i="2" s="1"/>
  <c r="M164" i="2" s="1"/>
  <c r="N168" i="2"/>
  <c r="K168" i="2" s="1"/>
  <c r="L168" i="2" s="1"/>
  <c r="M168" i="2" s="1"/>
  <c r="N172" i="2"/>
  <c r="K172" i="2" s="1"/>
  <c r="L172" i="2" s="1"/>
  <c r="M172" i="2" s="1"/>
  <c r="N176" i="2"/>
  <c r="K176" i="2" s="1"/>
  <c r="L176" i="2" s="1"/>
  <c r="M176" i="2" s="1"/>
  <c r="N180" i="2"/>
  <c r="K180" i="2" s="1"/>
  <c r="L180" i="2" s="1"/>
  <c r="M180" i="2" s="1"/>
  <c r="N184" i="2"/>
  <c r="K184" i="2" s="1"/>
  <c r="L184" i="2" s="1"/>
  <c r="M184" i="2" s="1"/>
  <c r="N186" i="2"/>
  <c r="K186" i="2" s="1"/>
  <c r="L186" i="2" s="1"/>
  <c r="M186" i="2" s="1"/>
  <c r="N190" i="2"/>
  <c r="K190" i="2" s="1"/>
  <c r="L190" i="2" s="1"/>
  <c r="M190" i="2" s="1"/>
  <c r="N194" i="2"/>
  <c r="K194" i="2" s="1"/>
  <c r="L194" i="2" s="1"/>
  <c r="M194" i="2" s="1"/>
  <c r="N198" i="2"/>
  <c r="K198" i="2" s="1"/>
  <c r="L198" i="2" s="1"/>
  <c r="N202" i="2"/>
  <c r="K202" i="2" s="1"/>
  <c r="L202" i="2" s="1"/>
  <c r="N206" i="2"/>
  <c r="K206" i="2" s="1"/>
  <c r="L206" i="2" s="1"/>
  <c r="N210" i="2"/>
  <c r="K210" i="2" s="1"/>
  <c r="L210" i="2" s="1"/>
  <c r="N214" i="2"/>
  <c r="K214" i="2" s="1"/>
  <c r="L214" i="2" s="1"/>
  <c r="N218" i="2"/>
  <c r="K218" i="2" s="1"/>
  <c r="L218" i="2" s="1"/>
  <c r="N222" i="2"/>
  <c r="K222" i="2" s="1"/>
  <c r="L222" i="2" s="1"/>
  <c r="N226" i="2"/>
  <c r="K226" i="2" s="1"/>
  <c r="L226" i="2" s="1"/>
  <c r="N230" i="2"/>
  <c r="K230" i="2" s="1"/>
  <c r="L230" i="2" s="1"/>
  <c r="N234" i="2"/>
  <c r="K234" i="2" s="1"/>
  <c r="L234" i="2" s="1"/>
  <c r="N238" i="2"/>
  <c r="K238" i="2" s="1"/>
  <c r="L238" i="2" s="1"/>
  <c r="N242" i="2"/>
  <c r="K242" i="2" s="1"/>
  <c r="L242" i="2" s="1"/>
  <c r="N244" i="2"/>
  <c r="K244" i="2" s="1"/>
  <c r="L244" i="2" s="1"/>
  <c r="N248" i="2"/>
  <c r="K248" i="2" s="1"/>
  <c r="L248" i="2" s="1"/>
  <c r="N252" i="2"/>
  <c r="K252" i="2" s="1"/>
  <c r="L252" i="2" s="1"/>
  <c r="N256" i="2"/>
  <c r="K256" i="2" s="1"/>
  <c r="L256" i="2" s="1"/>
  <c r="N260" i="2"/>
  <c r="K260" i="2" s="1"/>
  <c r="L260" i="2" s="1"/>
  <c r="N264" i="2"/>
  <c r="K264" i="2" s="1"/>
  <c r="L264" i="2" s="1"/>
  <c r="N268" i="2"/>
  <c r="K268" i="2" s="1"/>
  <c r="L268" i="2" s="1"/>
  <c r="N91" i="2"/>
  <c r="K91" i="2" s="1"/>
  <c r="L91" i="2" s="1"/>
  <c r="M91" i="2" s="1"/>
  <c r="N101" i="2"/>
  <c r="K101" i="2" s="1"/>
  <c r="L101" i="2" s="1"/>
  <c r="M101" i="2" s="1"/>
  <c r="N111" i="2"/>
  <c r="K111" i="2" s="1"/>
  <c r="L111" i="2" s="1"/>
  <c r="M111" i="2" s="1"/>
  <c r="N121" i="2"/>
  <c r="K121" i="2" s="1"/>
  <c r="L121" i="2" s="1"/>
  <c r="M121" i="2" s="1"/>
  <c r="N131" i="2"/>
  <c r="K131" i="2" s="1"/>
  <c r="L131" i="2" s="1"/>
  <c r="M131" i="2" s="1"/>
  <c r="N139" i="2"/>
  <c r="K139" i="2" s="1"/>
  <c r="L139" i="2" s="1"/>
  <c r="M139" i="2" s="1"/>
  <c r="N149" i="2"/>
  <c r="K149" i="2" s="1"/>
  <c r="L149" i="2" s="1"/>
  <c r="M149" i="2" s="1"/>
  <c r="N159" i="2"/>
  <c r="K159" i="2" s="1"/>
  <c r="L159" i="2" s="1"/>
  <c r="M159" i="2" s="1"/>
  <c r="N171" i="2"/>
  <c r="K171" i="2" s="1"/>
  <c r="L171" i="2" s="1"/>
  <c r="M171" i="2" s="1"/>
  <c r="N181" i="2"/>
  <c r="K181" i="2" s="1"/>
  <c r="L181" i="2" s="1"/>
  <c r="M181" i="2" s="1"/>
  <c r="N189" i="2"/>
  <c r="K189" i="2" s="1"/>
  <c r="L189" i="2" s="1"/>
  <c r="M189" i="2" s="1"/>
  <c r="N203" i="2"/>
  <c r="K203" i="2" s="1"/>
  <c r="L203" i="2" s="1"/>
  <c r="N221" i="2"/>
  <c r="K221" i="2" s="1"/>
  <c r="L221" i="2" s="1"/>
  <c r="N59" i="2"/>
  <c r="K59" i="2" s="1"/>
  <c r="L59" i="2" s="1"/>
  <c r="M59" i="2" s="1"/>
  <c r="N61" i="2"/>
  <c r="K61" i="2" s="1"/>
  <c r="L61" i="2" s="1"/>
  <c r="M61" i="2" s="1"/>
  <c r="N63" i="2"/>
  <c r="K63" i="2" s="1"/>
  <c r="L63" i="2" s="1"/>
  <c r="M63" i="2" s="1"/>
  <c r="N65" i="2"/>
  <c r="K65" i="2" s="1"/>
  <c r="L65" i="2" s="1"/>
  <c r="M65" i="2" s="1"/>
  <c r="N67" i="2"/>
  <c r="K67" i="2" s="1"/>
  <c r="L67" i="2" s="1"/>
  <c r="M67" i="2" s="1"/>
  <c r="N69" i="2"/>
  <c r="K69" i="2" s="1"/>
  <c r="L69" i="2" s="1"/>
  <c r="M69" i="2" s="1"/>
  <c r="N71" i="2"/>
  <c r="K71" i="2" s="1"/>
  <c r="L71" i="2" s="1"/>
  <c r="M71" i="2" s="1"/>
  <c r="N73" i="2"/>
  <c r="K73" i="2" s="1"/>
  <c r="L73" i="2" s="1"/>
  <c r="M73" i="2" s="1"/>
  <c r="N75" i="2"/>
  <c r="K75" i="2" s="1"/>
  <c r="L75" i="2" s="1"/>
  <c r="M75" i="2" s="1"/>
  <c r="N77" i="2"/>
  <c r="K77" i="2" s="1"/>
  <c r="L77" i="2" s="1"/>
  <c r="M77" i="2" s="1"/>
  <c r="N79" i="2"/>
  <c r="K79" i="2" s="1"/>
  <c r="L79" i="2" s="1"/>
  <c r="M79" i="2" s="1"/>
  <c r="N81" i="2"/>
  <c r="K81" i="2" s="1"/>
  <c r="L81" i="2" s="1"/>
  <c r="M81" i="2" s="1"/>
  <c r="N83" i="2"/>
  <c r="K83" i="2" s="1"/>
  <c r="L83" i="2" s="1"/>
  <c r="M83" i="2" s="1"/>
  <c r="N85" i="2"/>
  <c r="K85" i="2" s="1"/>
  <c r="L85" i="2" s="1"/>
  <c r="M85" i="2" s="1"/>
  <c r="N87" i="2"/>
  <c r="K87" i="2" s="1"/>
  <c r="L87" i="2" s="1"/>
  <c r="M87" i="2" s="1"/>
  <c r="N89" i="2"/>
  <c r="K89" i="2" s="1"/>
  <c r="L89" i="2" s="1"/>
  <c r="M89" i="2" s="1"/>
  <c r="N51" i="2"/>
  <c r="K51" i="2" s="1"/>
  <c r="L51" i="2" s="1"/>
  <c r="M51" i="2" s="1"/>
  <c r="N53" i="2"/>
  <c r="K53" i="2" s="1"/>
  <c r="L53" i="2" s="1"/>
  <c r="M53" i="2" s="1"/>
  <c r="N55" i="2"/>
  <c r="K55" i="2" s="1"/>
  <c r="L55" i="2" s="1"/>
  <c r="M55" i="2" s="1"/>
  <c r="N57" i="2"/>
  <c r="K57" i="2" s="1"/>
  <c r="L57" i="2" s="1"/>
  <c r="M57" i="2" s="1"/>
  <c r="N50" i="2"/>
  <c r="K50" i="2" s="1"/>
  <c r="L50" i="2" s="1"/>
  <c r="M50" i="2" s="1"/>
  <c r="N52" i="2"/>
  <c r="K52" i="2" s="1"/>
  <c r="L52" i="2" s="1"/>
  <c r="M52" i="2" s="1"/>
  <c r="N54" i="2"/>
  <c r="K54" i="2" s="1"/>
  <c r="L54" i="2" s="1"/>
  <c r="M54" i="2" s="1"/>
  <c r="N56" i="2"/>
  <c r="K56" i="2" s="1"/>
  <c r="L56" i="2" s="1"/>
  <c r="M56" i="2" s="1"/>
  <c r="N58" i="2"/>
  <c r="K58" i="2" s="1"/>
  <c r="L58" i="2" s="1"/>
  <c r="M58" i="2" s="1"/>
  <c r="N60" i="2"/>
  <c r="K60" i="2" s="1"/>
  <c r="L60" i="2" s="1"/>
  <c r="M60" i="2" s="1"/>
  <c r="N62" i="2"/>
  <c r="K62" i="2" s="1"/>
  <c r="L62" i="2" s="1"/>
  <c r="M62" i="2" s="1"/>
  <c r="N64" i="2"/>
  <c r="K64" i="2" s="1"/>
  <c r="L64" i="2" s="1"/>
  <c r="M64" i="2" s="1"/>
  <c r="N66" i="2"/>
  <c r="K66" i="2" s="1"/>
  <c r="L66" i="2" s="1"/>
  <c r="M66" i="2" s="1"/>
  <c r="N68" i="2"/>
  <c r="K68" i="2" s="1"/>
  <c r="L68" i="2" s="1"/>
  <c r="M68" i="2" s="1"/>
  <c r="N70" i="2"/>
  <c r="K70" i="2" s="1"/>
  <c r="L70" i="2" s="1"/>
  <c r="M70" i="2" s="1"/>
  <c r="N72" i="2"/>
  <c r="K72" i="2" s="1"/>
  <c r="L72" i="2" s="1"/>
  <c r="M72" i="2" s="1"/>
  <c r="N74" i="2"/>
  <c r="K74" i="2" s="1"/>
  <c r="L74" i="2" s="1"/>
  <c r="M74" i="2" s="1"/>
  <c r="N76" i="2"/>
  <c r="K76" i="2" s="1"/>
  <c r="L76" i="2" s="1"/>
  <c r="M76" i="2" s="1"/>
  <c r="N78" i="2"/>
  <c r="K78" i="2" s="1"/>
  <c r="L78" i="2" s="1"/>
  <c r="M78" i="2" s="1"/>
  <c r="N80" i="2"/>
  <c r="K80" i="2" s="1"/>
  <c r="L80" i="2" s="1"/>
  <c r="M80" i="2" s="1"/>
  <c r="N82" i="2"/>
  <c r="K82" i="2" s="1"/>
  <c r="L82" i="2" s="1"/>
  <c r="M82" i="2" s="1"/>
  <c r="N84" i="2"/>
  <c r="K84" i="2" s="1"/>
  <c r="L84" i="2" s="1"/>
  <c r="M84" i="2" s="1"/>
  <c r="N86" i="2"/>
  <c r="K86" i="2" s="1"/>
  <c r="L86" i="2" s="1"/>
  <c r="M86" i="2" s="1"/>
  <c r="N88" i="2"/>
  <c r="K88" i="2" s="1"/>
  <c r="L88" i="2" s="1"/>
  <c r="M88" i="2" s="1"/>
  <c r="N90" i="2"/>
  <c r="K90" i="2" s="1"/>
  <c r="L90" i="2" s="1"/>
  <c r="M90" i="2" s="1"/>
  <c r="N47" i="2"/>
  <c r="K47" i="2" s="1"/>
  <c r="L47" i="2" s="1"/>
  <c r="M47" i="2" s="1"/>
  <c r="N49" i="2"/>
  <c r="K49" i="2" s="1"/>
  <c r="L49" i="2" s="1"/>
  <c r="M49" i="2" s="1"/>
  <c r="N25" i="2"/>
  <c r="K25" i="2" s="1"/>
  <c r="L25" i="2" s="1"/>
  <c r="M25" i="2" s="1"/>
  <c r="N35" i="2"/>
  <c r="K35" i="2" s="1"/>
  <c r="L35" i="2" s="1"/>
  <c r="M35" i="2" s="1"/>
  <c r="N41" i="2"/>
  <c r="K41" i="2" s="1"/>
  <c r="L41" i="2" s="1"/>
  <c r="M41" i="2" s="1"/>
  <c r="N45" i="2"/>
  <c r="K45" i="2" s="1"/>
  <c r="L45" i="2" s="1"/>
  <c r="M45" i="2" s="1"/>
  <c r="N27" i="2"/>
  <c r="K27" i="2" s="1"/>
  <c r="L27" i="2" s="1"/>
  <c r="M27" i="2" s="1"/>
  <c r="N37" i="2"/>
  <c r="K37" i="2" s="1"/>
  <c r="L37" i="2" s="1"/>
  <c r="M37" i="2" s="1"/>
  <c r="N33" i="2"/>
  <c r="K33" i="2" s="1"/>
  <c r="L33" i="2" s="1"/>
  <c r="M33" i="2" s="1"/>
  <c r="N39" i="2"/>
  <c r="K39" i="2" s="1"/>
  <c r="L39" i="2" s="1"/>
  <c r="M39" i="2" s="1"/>
  <c r="N43" i="2"/>
  <c r="K43" i="2" s="1"/>
  <c r="L43" i="2" s="1"/>
  <c r="M43" i="2" s="1"/>
  <c r="N24" i="2"/>
  <c r="K24" i="2" s="1"/>
  <c r="L24" i="2" s="1"/>
  <c r="M24" i="2" s="1"/>
  <c r="N26" i="2"/>
  <c r="K26" i="2" s="1"/>
  <c r="L26" i="2" s="1"/>
  <c r="M26" i="2" s="1"/>
  <c r="N28" i="2"/>
  <c r="K28" i="2" s="1"/>
  <c r="L28" i="2" s="1"/>
  <c r="M28" i="2" s="1"/>
  <c r="N30" i="2"/>
  <c r="K30" i="2" s="1"/>
  <c r="L30" i="2" s="1"/>
  <c r="M30" i="2" s="1"/>
  <c r="N32" i="2"/>
  <c r="K32" i="2" s="1"/>
  <c r="L32" i="2" s="1"/>
  <c r="M32" i="2" s="1"/>
  <c r="N34" i="2"/>
  <c r="K34" i="2" s="1"/>
  <c r="L34" i="2" s="1"/>
  <c r="M34" i="2" s="1"/>
  <c r="N36" i="2"/>
  <c r="K36" i="2" s="1"/>
  <c r="L36" i="2" s="1"/>
  <c r="M36" i="2" s="1"/>
  <c r="N38" i="2"/>
  <c r="K38" i="2" s="1"/>
  <c r="L38" i="2" s="1"/>
  <c r="M38" i="2" s="1"/>
  <c r="N40" i="2"/>
  <c r="K40" i="2" s="1"/>
  <c r="L40" i="2" s="1"/>
  <c r="M40" i="2" s="1"/>
  <c r="N42" i="2"/>
  <c r="K42" i="2" s="1"/>
  <c r="L42" i="2" s="1"/>
  <c r="M42" i="2" s="1"/>
  <c r="N44" i="2"/>
  <c r="K44" i="2" s="1"/>
  <c r="L44" i="2" s="1"/>
  <c r="M44" i="2" s="1"/>
  <c r="N46" i="2"/>
  <c r="K46" i="2" s="1"/>
  <c r="L46" i="2" s="1"/>
  <c r="M46" i="2" s="1"/>
  <c r="N48" i="2"/>
  <c r="K48" i="2" s="1"/>
  <c r="L48" i="2" s="1"/>
  <c r="M48" i="2" s="1"/>
  <c r="N15" i="2"/>
  <c r="K15" i="2" s="1"/>
  <c r="N31" i="2"/>
  <c r="K31" i="2" s="1"/>
  <c r="L31" i="2" s="1"/>
  <c r="M31" i="2" s="1"/>
  <c r="N29" i="2"/>
  <c r="K29" i="2" s="1"/>
  <c r="L29" i="2" s="1"/>
  <c r="M29" i="2" s="1"/>
  <c r="V81" i="2"/>
  <c r="W81" i="2" s="1"/>
  <c r="V91" i="2"/>
  <c r="W91" i="2" s="1"/>
  <c r="V89" i="2"/>
  <c r="W89" i="2" s="1"/>
  <c r="V83" i="2"/>
  <c r="W83" i="2" s="1"/>
  <c r="V87" i="2"/>
  <c r="W87" i="2" s="1"/>
  <c r="V88" i="2"/>
  <c r="W88" i="2" s="1"/>
  <c r="V85" i="2"/>
  <c r="W85" i="2" s="1"/>
  <c r="V68" i="2"/>
  <c r="W68" i="2" s="1"/>
  <c r="V70" i="2"/>
  <c r="W70" i="2" s="1"/>
  <c r="V76" i="2"/>
  <c r="W76" i="2" s="1"/>
  <c r="V78" i="2"/>
  <c r="W78" i="2" s="1"/>
  <c r="V73" i="2"/>
  <c r="W73" i="2" s="1"/>
  <c r="V60" i="2"/>
  <c r="W60" i="2" s="1"/>
  <c r="V62" i="2"/>
  <c r="W62" i="2" s="1"/>
  <c r="V64" i="2"/>
  <c r="W64" i="2" s="1"/>
  <c r="V61" i="2"/>
  <c r="W61" i="2" s="1"/>
  <c r="V63" i="2"/>
  <c r="W63" i="2" s="1"/>
  <c r="V65" i="2"/>
  <c r="W65" i="2" s="1"/>
  <c r="V43" i="2"/>
  <c r="W43" i="2" s="1"/>
  <c r="V45" i="2"/>
  <c r="W45" i="2" s="1"/>
  <c r="V47" i="2"/>
  <c r="W47" i="2" s="1"/>
  <c r="V49" i="2"/>
  <c r="W49" i="2" s="1"/>
  <c r="V51" i="2"/>
  <c r="W51" i="2" s="1"/>
  <c r="V53" i="2"/>
  <c r="W53" i="2" s="1"/>
  <c r="V41" i="2"/>
  <c r="W41" i="2" s="1"/>
  <c r="V32" i="2"/>
  <c r="W32" i="2" s="1"/>
  <c r="V30" i="2"/>
  <c r="W30" i="2" s="1"/>
  <c r="V31" i="2"/>
  <c r="W31" i="2" s="1"/>
  <c r="V33" i="2"/>
  <c r="W33" i="2" s="1"/>
  <c r="V35" i="2"/>
  <c r="W35" i="2" s="1"/>
  <c r="V37" i="2"/>
  <c r="W37" i="2" s="1"/>
  <c r="V39" i="2"/>
  <c r="W39" i="2" s="1"/>
  <c r="F16" i="2"/>
  <c r="F18" i="2"/>
  <c r="F20" i="2"/>
  <c r="F22" i="2"/>
  <c r="F19" i="2"/>
  <c r="F21" i="2"/>
  <c r="F17" i="2"/>
  <c r="F23" i="2"/>
  <c r="V28" i="2"/>
  <c r="W28" i="2" s="1"/>
  <c r="V29" i="2"/>
  <c r="W29" i="2" s="1"/>
  <c r="V24" i="2" l="1"/>
  <c r="W24" i="2" s="1"/>
  <c r="V27" i="2"/>
  <c r="W27" i="2" s="1"/>
  <c r="V25" i="2"/>
  <c r="W25" i="2" s="1"/>
  <c r="V26" i="2"/>
  <c r="W26" i="2" s="1"/>
  <c r="N22" i="2"/>
  <c r="K22" i="2" s="1"/>
  <c r="L22" i="2" s="1"/>
  <c r="M22" i="2" s="1"/>
  <c r="N18" i="2"/>
  <c r="K18" i="2" s="1"/>
  <c r="L18" i="2" s="1"/>
  <c r="M18" i="2" s="1"/>
  <c r="N16" i="2"/>
  <c r="K16" i="2" s="1"/>
  <c r="L16" i="2" s="1"/>
  <c r="M16" i="2" s="1"/>
  <c r="N23" i="2"/>
  <c r="K23" i="2" s="1"/>
  <c r="L23" i="2" s="1"/>
  <c r="M23" i="2" s="1"/>
  <c r="N21" i="2"/>
  <c r="K21" i="2" s="1"/>
  <c r="L21" i="2" s="1"/>
  <c r="M21" i="2" s="1"/>
  <c r="N17" i="2"/>
  <c r="K17" i="2" s="1"/>
  <c r="L17" i="2" s="1"/>
  <c r="M17" i="2" s="1"/>
  <c r="N19" i="2"/>
  <c r="K19" i="2" s="1"/>
  <c r="L19" i="2" s="1"/>
  <c r="M19" i="2" s="1"/>
  <c r="N20" i="2"/>
  <c r="K20" i="2" s="1"/>
  <c r="L20" i="2" s="1"/>
  <c r="M20" i="2" s="1"/>
  <c r="V18" i="2" l="1"/>
  <c r="W18" i="2" s="1"/>
  <c r="V20" i="2"/>
  <c r="W20" i="2" s="1"/>
  <c r="V22" i="2"/>
  <c r="W22" i="2" s="1"/>
  <c r="V23" i="2"/>
  <c r="W23" i="2" s="1"/>
  <c r="V21" i="2"/>
  <c r="W21" i="2" s="1"/>
  <c r="V19" i="2"/>
  <c r="W19" i="2" s="1"/>
  <c r="V16" i="2"/>
  <c r="W16" i="2" s="1"/>
  <c r="V17" i="2"/>
  <c r="W17" i="2" s="1"/>
  <c r="L15" i="2"/>
  <c r="M15" i="2" s="1"/>
  <c r="M303" i="2" s="1"/>
  <c r="L303" i="2" s="1"/>
  <c r="V15" i="2" l="1"/>
  <c r="W15" i="2" s="1"/>
  <c r="W303" i="2" s="1"/>
  <c r="F8" i="2" s="1"/>
  <c r="G11" i="2"/>
  <c r="F12" i="2" s="1"/>
  <c r="F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Vitaly</author>
  </authors>
  <commentList>
    <comment ref="B14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скопировать артикул из вкладки "Прайс" и вставить в столбец "Артикул"</t>
        </r>
      </text>
    </comment>
  </commentList>
</comments>
</file>

<file path=xl/sharedStrings.xml><?xml version="1.0" encoding="utf-8"?>
<sst xmlns="http://schemas.openxmlformats.org/spreadsheetml/2006/main" count="585" uniqueCount="399">
  <si>
    <t>Цены с учётом НДС 20%, 1 у.е. = 1 евро по курсу ЦБ РФ</t>
  </si>
  <si>
    <t>Артикул</t>
  </si>
  <si>
    <t>Название</t>
  </si>
  <si>
    <t>Категория</t>
  </si>
  <si>
    <t>Упаковка</t>
  </si>
  <si>
    <t>У.Е. с НДС</t>
  </si>
  <si>
    <t>Ед</t>
  </si>
  <si>
    <t>FBAXC4C1623100P0</t>
  </si>
  <si>
    <t>Труба PE-Xc 16x2,2 nat SD4+ 100м 10 бар</t>
  </si>
  <si>
    <t>м</t>
  </si>
  <si>
    <t>FBAXC4C1623600P0</t>
  </si>
  <si>
    <t>Труба PE-Xc 16x2,2 nat SD4+ 600м 10 бар</t>
  </si>
  <si>
    <t>FBAXC4C2028100P0</t>
  </si>
  <si>
    <t>Труба PE-Xc 20x2,8 nat SD4+ 100м 10 бар</t>
  </si>
  <si>
    <t>Труба PE-Xc 25x3,5 nat SD4+ 50м  10 бар</t>
  </si>
  <si>
    <t>Труба PE-Xc 32x4,4 nat SD4+ 50м  10 бар</t>
  </si>
  <si>
    <t>FBAXC5C162012000</t>
  </si>
  <si>
    <t>Труба  PexPenta PE-Xc 16x2, 120 м</t>
  </si>
  <si>
    <t>FBAXC5C162024000</t>
  </si>
  <si>
    <t>Труба  PexPenta PE-Xc 16x2, 240 м</t>
  </si>
  <si>
    <t>FBAXC5C162060000</t>
  </si>
  <si>
    <t>Труба  PexPenta PE-Xc 16x2, 600 м</t>
  </si>
  <si>
    <t>FBAXC5C202012000</t>
  </si>
  <si>
    <t>Труба  PexPenta PE-Xc 20x2, 120 м</t>
  </si>
  <si>
    <t>FBAXC5C202024000</t>
  </si>
  <si>
    <t>Труба  PexPenta PE-Xc 20x2, 240 м</t>
  </si>
  <si>
    <t>FBAXC5C202050000</t>
  </si>
  <si>
    <t>Труба  PexPenta PE-Xc 20x2, 500 м</t>
  </si>
  <si>
    <t>FBAXC5C252305000</t>
  </si>
  <si>
    <t>Труба  PexPenta PE-Xc 25x2,3, 50 м</t>
  </si>
  <si>
    <t>FBAXC5C252330000</t>
  </si>
  <si>
    <t>Труба  PexPenta PE-Xc 25x2,3, 300 м</t>
  </si>
  <si>
    <t>FAZDH16S16S000P0</t>
  </si>
  <si>
    <r>
      <t xml:space="preserve">Кольцо гибридное  </t>
    </r>
    <r>
      <rPr>
        <sz val="8"/>
        <rFont val="Calibri"/>
        <family val="2"/>
        <charset val="204"/>
      </rPr>
      <t>Ø</t>
    </r>
    <r>
      <rPr>
        <sz val="8"/>
        <rFont val="Verdana"/>
        <family val="2"/>
        <charset val="204"/>
      </rPr>
      <t xml:space="preserve"> 16  чёрное, 10 бар</t>
    </r>
  </si>
  <si>
    <t>шт</t>
  </si>
  <si>
    <t>FAZDH20S20S000P0</t>
  </si>
  <si>
    <r>
      <t xml:space="preserve">Кольцо гибридное  </t>
    </r>
    <r>
      <rPr>
        <sz val="8"/>
        <rFont val="Calibri"/>
        <family val="2"/>
        <charset val="204"/>
      </rPr>
      <t>Ø</t>
    </r>
    <r>
      <rPr>
        <sz val="8"/>
        <rFont val="Verdana"/>
        <family val="2"/>
        <charset val="204"/>
      </rPr>
      <t xml:space="preserve"> 20  чёрное, 10 бар</t>
    </r>
  </si>
  <si>
    <t>FAZDH25S25S000P0</t>
  </si>
  <si>
    <r>
      <t xml:space="preserve">Кольцо гибридное  </t>
    </r>
    <r>
      <rPr>
        <sz val="8"/>
        <rFont val="Calibri"/>
        <family val="2"/>
        <charset val="204"/>
      </rPr>
      <t>Ø</t>
    </r>
    <r>
      <rPr>
        <sz val="8"/>
        <rFont val="Verdana"/>
        <family val="2"/>
        <charset val="204"/>
      </rPr>
      <t xml:space="preserve"> 25  чёрное, 10 бар</t>
    </r>
  </si>
  <si>
    <t>FAZDH32S32S000P0</t>
  </si>
  <si>
    <r>
      <t xml:space="preserve">Кольцо гибридное  </t>
    </r>
    <r>
      <rPr>
        <sz val="8"/>
        <rFont val="Calibri"/>
        <family val="2"/>
        <charset val="204"/>
      </rPr>
      <t>Ø</t>
    </r>
    <r>
      <rPr>
        <sz val="8"/>
        <rFont val="Verdana"/>
        <family val="2"/>
        <charset val="204"/>
      </rPr>
      <t xml:space="preserve"> 32  чёрное, 10 бар</t>
    </r>
  </si>
  <si>
    <t>FAZDC16S16S000P0</t>
  </si>
  <si>
    <t>FAZDC20S20S000P0</t>
  </si>
  <si>
    <t>FAZDC25S25S000P0</t>
  </si>
  <si>
    <t>FAZDC32S32S000P0</t>
  </si>
  <si>
    <t>FAZDC20S16S000P0</t>
  </si>
  <si>
    <t>FAZDC25S20S000P0</t>
  </si>
  <si>
    <t>FAZDC25S16S000P0</t>
  </si>
  <si>
    <t>FAZDC32S25S000P0</t>
  </si>
  <si>
    <t>FAZBS32S16S000P0</t>
  </si>
  <si>
    <t>FAZBS32S20S000P0</t>
  </si>
  <si>
    <t>FAZDC32S32S001P0</t>
  </si>
  <si>
    <t>FAZDE16S16S000P0</t>
  </si>
  <si>
    <t>Уголок  PPSU  16 - 16 чёрный, 10 бар</t>
  </si>
  <si>
    <t>FAZDE20S20S000P0</t>
  </si>
  <si>
    <t>Уголок  PPSU  20 - 20 чёрный, 10 бар</t>
  </si>
  <si>
    <t>FAZDE25S25S000P0</t>
  </si>
  <si>
    <t>Уголок  PPSU  25 - 25 чёрный, 10 бар</t>
  </si>
  <si>
    <t>FAZDE32S32S000P0</t>
  </si>
  <si>
    <t>Уголок  PPSU  32 - 32 чёрный, 10 бар</t>
  </si>
  <si>
    <t>FAZDT16S16S16SP0</t>
  </si>
  <si>
    <t>Тройник PPSU 16-16-16  чёрный, 10 бар</t>
  </si>
  <si>
    <t>FAZDT20S20S20SP0</t>
  </si>
  <si>
    <t>Тройник PPSU 20-20-20  чёрный, 10 бар</t>
  </si>
  <si>
    <t>FAZDT25S25S25SP0</t>
  </si>
  <si>
    <t>Тройник PPSU 25-25-25  чёрный, 10 бар</t>
  </si>
  <si>
    <t>FAZDT32S32S32SP0</t>
  </si>
  <si>
    <t>Тройник PPSU 32-32-32  чёрный, 10 бар</t>
  </si>
  <si>
    <t>FAZDT20S16S20SP0</t>
  </si>
  <si>
    <t>Тройник редукционный PPSU 20-16-20  чёрный, 10 бар</t>
  </si>
  <si>
    <t>FAZDT20S16S16SP0</t>
  </si>
  <si>
    <t>Тройник редукционный PPSU 20-16-16  чёрный, 10 бар</t>
  </si>
  <si>
    <t>FAZDT16S20S16SP0</t>
  </si>
  <si>
    <t>Тройник редукционный PPSU 16-20-16  чёрный, 10 бар</t>
  </si>
  <si>
    <t>FAZDT20S20S16SP0</t>
  </si>
  <si>
    <t>Тройник редукционный PPSU 20-20-16  чёрный, 10 бар</t>
  </si>
  <si>
    <t>FAZDT25S20S25SP0</t>
  </si>
  <si>
    <t>Тройник редукционный PPSU 25-20-25  чёрный, 10 бар</t>
  </si>
  <si>
    <t>FAZDT25S20S20SP0</t>
  </si>
  <si>
    <t>Тройник редукционный PPSU 25-20-20  чёрный, 10 бар</t>
  </si>
  <si>
    <t>FAZDT25S16S25SP0</t>
  </si>
  <si>
    <t>Тройник редукционный PPSU 25-16-25  чёрный, 10 бар</t>
  </si>
  <si>
    <t>FAZDT25S16S20SP0</t>
  </si>
  <si>
    <t>Тройник редукционный PPSU 25-16-20  чёрный, 10 бар</t>
  </si>
  <si>
    <t>FAZDT25S20S16SP0</t>
  </si>
  <si>
    <t>Тройник редукционный PPSU 25-20-16  чёрный, 10 бар</t>
  </si>
  <si>
    <t>FAZDT25S16S16SP0</t>
  </si>
  <si>
    <t>Тройник редукционный PPSU 25-16-16  чёрный, 10 бар</t>
  </si>
  <si>
    <t>FAZDT25S25S16SP0</t>
  </si>
  <si>
    <t>Тройник редукционный PPSU 25-25-16  чёрный, 10 бар</t>
  </si>
  <si>
    <t>FAZDT25S25S20SP0</t>
  </si>
  <si>
    <t>Тройник редукционный PPSU 25-25-20  чёрный, 10 бар</t>
  </si>
  <si>
    <t>FAZDT20S25S20SP0</t>
  </si>
  <si>
    <t>Тройник редукционный PPSU 20-25-20  чёрный, 10 бар</t>
  </si>
  <si>
    <t>FAZDT20S25S16SP0</t>
  </si>
  <si>
    <t>Тройник редукционный PPSU 20-25-16  чёрный, 10 бар</t>
  </si>
  <si>
    <t>FAZDT32S16S32SP0</t>
  </si>
  <si>
    <t>Тройник редукционный PPSU 32-16-32  чёрный, 10 бар</t>
  </si>
  <si>
    <t>FAZDT32S20S25SP0</t>
  </si>
  <si>
    <t>Тройник редукционный PPSU 32-20-25  чёрный, 10 бар</t>
  </si>
  <si>
    <t>FAZDT32S20S32SP0</t>
  </si>
  <si>
    <t>Тройник редукционный PPSU 32-20-32  чёрный, 10 бар</t>
  </si>
  <si>
    <t>FAZDT32S25S32SP0</t>
  </si>
  <si>
    <t>Тройник редукционный PPSU 32-25-32  чёрный, 10 бар</t>
  </si>
  <si>
    <t>FAZDT32S25S25SP0</t>
  </si>
  <si>
    <t>Тройник редукционный PPSU 32-25-25  чёрный, 10 бар</t>
  </si>
  <si>
    <t>FAZDT32S25S20SP0</t>
  </si>
  <si>
    <t>Тройник редукционный PPSU 32-25-20  чёрный, 10 бар</t>
  </si>
  <si>
    <t>FAZDT25S32S16SP0</t>
  </si>
  <si>
    <t>Тройник редукционный PPSU 25-32-16  чёрный, 10 бар</t>
  </si>
  <si>
    <t>FAZDT25S32S20SP0</t>
  </si>
  <si>
    <t>Тройник редукционный PPSU 25-32-20  чёрный, 10 бар</t>
  </si>
  <si>
    <t>FAZDT25S32S25SP0</t>
  </si>
  <si>
    <t>Тройник редукционный PPSU 25-32-25  чёрный, 10 бар</t>
  </si>
  <si>
    <t>FAZDT32S32S25SP0</t>
  </si>
  <si>
    <t>Тройник редукционный PPSU 32-32-25  чёрный, 10 бар</t>
  </si>
  <si>
    <t>FAZDS16S12M000P0</t>
  </si>
  <si>
    <t>FAZDS16S34M000P0</t>
  </si>
  <si>
    <t>FAZDS20S12M000P0</t>
  </si>
  <si>
    <t>FAZDS20S34M000P0</t>
  </si>
  <si>
    <t>FAZBS25S44M000P0</t>
  </si>
  <si>
    <t>FAZBS32S44M000P0</t>
  </si>
  <si>
    <t>FAZDS16S12M001P0</t>
  </si>
  <si>
    <t>FAZDS16S34M001P0</t>
  </si>
  <si>
    <t>FAZDS20S12M001P0</t>
  </si>
  <si>
    <t>FAZDS20S34M001P0</t>
  </si>
  <si>
    <t>FAZDS25S34M001P0</t>
  </si>
  <si>
    <t>FAZDS25S44M001P0</t>
  </si>
  <si>
    <t>FAZDS32S44M001P0</t>
  </si>
  <si>
    <t>FAZBS25S44F000P0</t>
  </si>
  <si>
    <t>Муфта присоединительная  латунь  25-1" ВР, 10 бар</t>
  </si>
  <si>
    <t>FAZBS32S44F000P0</t>
  </si>
  <si>
    <t>Муфта присоединительная  латунь  32-1" ВР, 10 бар</t>
  </si>
  <si>
    <t>FAZDS16S12F000P0</t>
  </si>
  <si>
    <t>Муфта присоединительная   PPSU/латунь  16-1/2" ВР, чёрная, 10 бар</t>
  </si>
  <si>
    <t>FAZDS16S34F000P0</t>
  </si>
  <si>
    <t>Муфта присоединительная   PPSU/латунь  16-3/4" ВР, чёрная, 10 бар</t>
  </si>
  <si>
    <t>FAZDS20S12F000P0</t>
  </si>
  <si>
    <t>Муфта присоединительная   PPSU/латунь  20-1/2" ВР, чёрная, 10 бар</t>
  </si>
  <si>
    <t>FAZDS20S34F000P0</t>
  </si>
  <si>
    <t>Муфта присоединительная   PPSU/латунь  20-3/4" ВР, чёрная, 10 бар</t>
  </si>
  <si>
    <t>FAZDS25S34F000P0</t>
  </si>
  <si>
    <t>Муфта присоединительная   PPSU/латунь  25-3/4" ВР, чёрная, 10 бар</t>
  </si>
  <si>
    <t>FAZDS25S44F000P0</t>
  </si>
  <si>
    <t>Муфта присоединительная   PPSU/латунь  25-1" ВР, чёрная, 10 бар</t>
  </si>
  <si>
    <t>FAZDS32S44F000P0</t>
  </si>
  <si>
    <t>Муфта присоединительная   PPSU/латунь  32-1" ВР, чёрная, 10 бар</t>
  </si>
  <si>
    <t>FAZDPLUG16S000P0</t>
  </si>
  <si>
    <t>Заглушка PPSU 16x2,2 ,  чёрная,  10 бар</t>
  </si>
  <si>
    <t>FAZDPLUG20S000P0</t>
  </si>
  <si>
    <t>Заглушка PPSU 20x2,8 ,  чёрная,  10 бар</t>
  </si>
  <si>
    <t>FAZBPLUG25S000P0</t>
  </si>
  <si>
    <t>Заглушка латунь 25x3,5  ,  10 бар</t>
  </si>
  <si>
    <t>FAZBPLUG32S000P0</t>
  </si>
  <si>
    <t>Заглушка латунь 32x4,4  ,  10 бар</t>
  </si>
  <si>
    <t>FAZDW16S12F000P0</t>
  </si>
  <si>
    <t>FAZDW20S12F000P0</t>
  </si>
  <si>
    <t>FAZDW20S34F000P0</t>
  </si>
  <si>
    <t>FAZDW25S34F000P0</t>
  </si>
  <si>
    <t>FAZDW16S12F002P0</t>
  </si>
  <si>
    <t>FAZDW16S12F001P0</t>
  </si>
  <si>
    <t>FAZDW20S12F001P0</t>
  </si>
  <si>
    <t>FAZDW20S34F001P0</t>
  </si>
  <si>
    <t>FAZDW25S34F001P0</t>
  </si>
  <si>
    <t>Муфта присоединительная с подвижной гайкой латунь 16-1/2", 10 бар</t>
  </si>
  <si>
    <t>Муфта присоединительная с подвижной гайкой латунь 16-3/4", 10 бар</t>
  </si>
  <si>
    <t>Муфта присоединительная с подвижной гайкой латунь 20-3/4", 10 бар</t>
  </si>
  <si>
    <t>FAZBS20S44F001P0</t>
  </si>
  <si>
    <t>Муфта присоединительная с подвижной гайкой латунь 20-1", 10 бар</t>
  </si>
  <si>
    <t>FAZBS25S44F001P0</t>
  </si>
  <si>
    <t>Муфта присоединительная с подвижной гайкой латунь 25-1", 10 бар</t>
  </si>
  <si>
    <t>FAZBS25S54F001P0</t>
  </si>
  <si>
    <t>FAZDE16S12M000P0</t>
  </si>
  <si>
    <t>Колено присоединительное PPSU 16-1/2" НР, чёрное, 10 бар</t>
  </si>
  <si>
    <t>FAZDE20S12M000P0</t>
  </si>
  <si>
    <t>Колено присоединительное PPSU 20-1/2" НР, чёрное, 10 бар</t>
  </si>
  <si>
    <t>FAZDE16S12M001P0</t>
  </si>
  <si>
    <t>Колено присоединительное PPSU/латунь 16-1/2" НР, чёрное, 10 бар</t>
  </si>
  <si>
    <t>FAZDE20S12M001P0</t>
  </si>
  <si>
    <t>Колено присоединительное  PPSU/латунь 20-1/2" НР, чёрное, 10 бар</t>
  </si>
  <si>
    <t>FAZDE20S34M001P0</t>
  </si>
  <si>
    <t>Колено присоединительное  PPSU/латунь 20-3/4" НР, чёрное, 10 бар</t>
  </si>
  <si>
    <t>FAZDE25S34M001P0</t>
  </si>
  <si>
    <t>Колено присоединительное  PPSU/латунь 25-3/4" НР, чёрное, 10 бар</t>
  </si>
  <si>
    <t>FAZDE25S44M001P0</t>
  </si>
  <si>
    <t>Колено присоединительное  PPSU/латунь 25-1" НР, чёрное, 10 бар</t>
  </si>
  <si>
    <t>FAZDE16S12F000P0</t>
  </si>
  <si>
    <t>Колено присоединительное PPSU/латунь 16-1/2" ВР, чёрное, 10 бар</t>
  </si>
  <si>
    <t>FAZDE20S12F000P0</t>
  </si>
  <si>
    <t>Колено присоединительное PPSU/латунь 20-1/2" ВР, чёрное, 10 бар</t>
  </si>
  <si>
    <t>FAZDE20S34F000P0</t>
  </si>
  <si>
    <t>Колено присоединительное PPSU/латунь 20-3/4" ВР, чёрное, 10 бар</t>
  </si>
  <si>
    <t>FAZDE25S34F000P0</t>
  </si>
  <si>
    <t>Колено присоединительное PPSU/латунь 25-3/4" ВР, чёрное, 10 бар</t>
  </si>
  <si>
    <t>FAZDE25S44F000P0</t>
  </si>
  <si>
    <t>Колено присоединительное PPSU/латунь 25-1" ВР, чёрное, 10 бар</t>
  </si>
  <si>
    <t>FAZCR20S03C000P0</t>
  </si>
  <si>
    <t>FAZCR16S07C000P0</t>
  </si>
  <si>
    <t>FAZCR16S07C16SP0</t>
  </si>
  <si>
    <t>FAZCR20S07C20SP0</t>
  </si>
  <si>
    <t>FAZCR25S03C25SP0</t>
  </si>
  <si>
    <t>FAZCR25S03C20SP0</t>
  </si>
  <si>
    <t>FAZ1S34F151000P0</t>
  </si>
  <si>
    <t>FAZBS16S34C000P0</t>
  </si>
  <si>
    <t>Евроконус латунь (без зацепа для инструмента) 16x2,2 - G 3/4", 10 бар</t>
  </si>
  <si>
    <t>FAZBS16S34C001P0</t>
  </si>
  <si>
    <t>FAZBS16S34C002P0</t>
  </si>
  <si>
    <t>FAZBS20S34C000P0</t>
  </si>
  <si>
    <t>Евроконус латунь 20x2,8 - G 3/4" (без зацепа для инструмента) 10 бар</t>
  </si>
  <si>
    <t>FAZDS16S34C000P0</t>
  </si>
  <si>
    <t>Евроконус PPSU (без зацепа для инструмента) 16x2,2 - G 3/4", 10 бар</t>
  </si>
  <si>
    <t>FAZDS16S34C001P0</t>
  </si>
  <si>
    <t>16-20-25-32</t>
  </si>
  <si>
    <t>FAZTA0016EXP00P0</t>
  </si>
  <si>
    <t>Расширительная головка RCX16 16 x 2,2 mm 10 бар</t>
  </si>
  <si>
    <t>FAZTA0020EXP00P0</t>
  </si>
  <si>
    <t>Расширительная головка RCX20 20 x 2,8 mm 10 бар</t>
  </si>
  <si>
    <t>FAZTA0025EXP00P0</t>
  </si>
  <si>
    <t>Расширительная головка RCX25 25 x 3,5 mm 10 бар</t>
  </si>
  <si>
    <t>FAZTA0032EXP00P0</t>
  </si>
  <si>
    <t>Расширительная головка RCX32 32 x 4,4 mm 10 бар</t>
  </si>
  <si>
    <t>FAZTTBH40F0000P0</t>
  </si>
  <si>
    <t>FAZTTBH40PRES0P0</t>
  </si>
  <si>
    <t>Аккумуляторный пресс-инструмент AAP102 (14 KN) для натяжных  муфт</t>
  </si>
  <si>
    <t>FAZTTBH40EXP00P0</t>
  </si>
  <si>
    <t>Аккумуляторный расширитель AXI102</t>
  </si>
  <si>
    <t>FAZTA0000BAT01P0</t>
  </si>
  <si>
    <t>Аккумулятор 12 V Li-Ion 1,5 Ah</t>
  </si>
  <si>
    <t>FAZTA0000BAT02P0</t>
  </si>
  <si>
    <t>Аккумулятор 12 V   Li-Ion 3,0 Ah</t>
  </si>
  <si>
    <t>FAZTA0000CHA00P0</t>
  </si>
  <si>
    <t>Зарядное устройство 12V 50-60 Hz</t>
  </si>
  <si>
    <t>FAZTAHI2016000P0</t>
  </si>
  <si>
    <t>Пресс-насадки  для AAP102     16-20 мм</t>
  </si>
  <si>
    <t>FAZTAHI3225000P0</t>
  </si>
  <si>
    <t>Пресс-насадки   для AAP102    25-32  мм</t>
  </si>
  <si>
    <t>FAZTA0040BOX00P0</t>
  </si>
  <si>
    <t>Пластиковой чемодан  для комплета электрических, аккумуляторных инструментов</t>
  </si>
  <si>
    <t>FAZTTCUFB5004000</t>
  </si>
  <si>
    <t xml:space="preserve">Ножницы  до 20 мм  </t>
  </si>
  <si>
    <t>FAZTTCUFB16400P0</t>
  </si>
  <si>
    <t>Труборез  16 - 40 мм</t>
  </si>
  <si>
    <t>FAZTTCUFB14630P0</t>
  </si>
  <si>
    <t>Ножницы   16 - 63 мм</t>
  </si>
  <si>
    <t>FBWAMPP017014000</t>
  </si>
  <si>
    <t>Угловой фиксатор  14-17 мм</t>
  </si>
  <si>
    <t>FBWAMPP020018000</t>
  </si>
  <si>
    <t>Угловой фиксатор  20 мм</t>
  </si>
  <si>
    <t>FBWAMPP025002300</t>
  </si>
  <si>
    <t>Угловой фиксатор  25 мм</t>
  </si>
  <si>
    <t>FAZTA00FB53085P0</t>
  </si>
  <si>
    <t>Держатель для труб одиночный пластмассовый    8x90</t>
  </si>
  <si>
    <t>FAZTA00FB53086P0</t>
  </si>
  <si>
    <t>Держатель  для труб двойной пластмассовый  9x90</t>
  </si>
  <si>
    <t>FAZTA00FB53090P0</t>
  </si>
  <si>
    <t xml:space="preserve">Розетка  одиночная </t>
  </si>
  <si>
    <t>FAZTA00FB53093P0</t>
  </si>
  <si>
    <t xml:space="preserve">Розетка   двойная </t>
  </si>
  <si>
    <t>FBSOTHEFB50018P0</t>
  </si>
  <si>
    <t>Разматыватель металлический складной для труб в бухтах 120-600 м</t>
  </si>
  <si>
    <t>Укажите текущий курс евро по ЦБ РФ</t>
  </si>
  <si>
    <t>Сумма счёта в руб. с НДС</t>
  </si>
  <si>
    <t>Дата</t>
  </si>
  <si>
    <t>Доля трубы в счёте</t>
  </si>
  <si>
    <t>№</t>
  </si>
  <si>
    <t>Артикул по условию</t>
  </si>
  <si>
    <t>Наименование</t>
  </si>
  <si>
    <t>Кол-во</t>
  </si>
  <si>
    <t>Цена со скидкой</t>
  </si>
  <si>
    <t xml:space="preserve">Итого со скидкой </t>
  </si>
  <si>
    <t>Укажите скидку на трубы</t>
  </si>
  <si>
    <t>Укажите скидку на фитинги</t>
  </si>
  <si>
    <t>Муфта присоединительная с подвижной гайкой латунь 20-1/2", 10 бар</t>
  </si>
  <si>
    <t>Укажите скидку на инструмент</t>
  </si>
  <si>
    <t>Комплект электрических, аккумуляторных инструментов</t>
  </si>
  <si>
    <t>Инструмент гидравлический, с насадками, 16-20-25-32</t>
  </si>
  <si>
    <t>Муфта присоединительная с подвижной гайкой латунь 25-1 1/4", 10 бар</t>
  </si>
  <si>
    <t>Муфта присоединительная с подвижной гайкой латунь 25-3/4", 10 бар</t>
  </si>
  <si>
    <t>Ниппель прямой PPSU 16 - 16 чёрный, 10 бар</t>
  </si>
  <si>
    <t>Ниппель прямой PPSU 20 - 20 чёрный, 10 бар</t>
  </si>
  <si>
    <t>Ниппель прямой PPSU 25 - 25 чёрный, 10 бар</t>
  </si>
  <si>
    <t>Ниппель прямой PPSU 32 - 32 чёрный, 10 бар</t>
  </si>
  <si>
    <t xml:space="preserve">Ниппель редукционный PPSU 20 - 16 чёрный, 10 бар </t>
  </si>
  <si>
    <t xml:space="preserve">Ниппель редукционный PPSU 25 - 20 чёрный, 10 бар </t>
  </si>
  <si>
    <t xml:space="preserve">Ниппель редукционный латунь 32 - 25 , 10 бар </t>
  </si>
  <si>
    <t xml:space="preserve">Ниппель редукционный латунь 32 - 16 , 10 бар </t>
  </si>
  <si>
    <t xml:space="preserve">Ниппель редукционный латунь 32 - 20 , 10 бар </t>
  </si>
  <si>
    <t xml:space="preserve">Ниппель редукционный латунь 25 - 16 , 10 бар </t>
  </si>
  <si>
    <t>Ниппель присоединительный латунь  25-1" НР, 10 бар</t>
  </si>
  <si>
    <t>Ниппель присоединительный латунь  32-1" НР, 10 бар</t>
  </si>
  <si>
    <t>Ниппель присоединительный PPSU  16-1/2" НР, чёрный, 10 бар</t>
  </si>
  <si>
    <t>Ниппель присоединительный PPSU  16-3/4" НР, чёрный, 10 бар</t>
  </si>
  <si>
    <t>Ниппель присоединительный PPSU  20-1/2" НР, чёрный, 10 бар</t>
  </si>
  <si>
    <t>Ниппель присоединительный PPSU  20-3/4" НР, чёрный, 10 бар</t>
  </si>
  <si>
    <t>Ниппель присоединительный PPSU/латунь  16-1/2" НР, чёрный, 10 бар</t>
  </si>
  <si>
    <t>Ниппель присоединительный PPSU/латунь  16-3/4" НР, чёрный, 10 бар</t>
  </si>
  <si>
    <t>Ниппель присоединительный PPSU/латунь  20-1/2" НР, чёрный, 10 бар</t>
  </si>
  <si>
    <t>Ниппель присоединительный PPSU/латунь  20-3/4" НР, чёрный, 10 бар</t>
  </si>
  <si>
    <t>Ниппель присоединительный PPSU/латунь  25-3/4" НР, чёрный, 10 бар</t>
  </si>
  <si>
    <t>Ниппель присоединительный PPSU/латунь  25-1" НР, чёрный, 10 бар</t>
  </si>
  <si>
    <t>Ниппель присоединительный PPSU/латунь  32-1" НР, чёрный, 10 бар</t>
  </si>
  <si>
    <t>FBAXC4C2535050P0</t>
  </si>
  <si>
    <t>FBAXC4C3244050P0</t>
  </si>
  <si>
    <t>FAZDH16S16S0PCP0</t>
  </si>
  <si>
    <t>FAZDW16S12F007P0</t>
  </si>
  <si>
    <t>Двойная монтажная планка  2Z d=35 мм</t>
  </si>
  <si>
    <t>Колено настенное  PPSU/латунь короткое 16-1/2", чёрное, 10 бар</t>
  </si>
  <si>
    <t>Колено настенное  PPSU/латунь короткое 20-1/2", чёрное, 10 бар</t>
  </si>
  <si>
    <t>Колено настенное  PPSU/латунь короткое 20-3/4", чёрное, 10 бар</t>
  </si>
  <si>
    <t>Колено настенное  PPSU/латунь короткое 25-3/4", чёрное, 10 бар</t>
  </si>
  <si>
    <t>Колено настенное  PPSU/латунь длинное 16-1/2", чёрное, 10 бар</t>
  </si>
  <si>
    <t>замена старого номера арт. :</t>
  </si>
  <si>
    <t xml:space="preserve">FBWAMFNE16000SR0 </t>
  </si>
  <si>
    <t>The member of Purmo Group</t>
  </si>
  <si>
    <t>Соединение 20х2.8 на 3/4", евроконус NEW</t>
  </si>
  <si>
    <t>-</t>
  </si>
  <si>
    <t>Ниппель присоединительный латунь  16-1/2" НР, 10 бар</t>
  </si>
  <si>
    <t>Ниппель присоединительный латунь  16-3/4" НР, 10 бар</t>
  </si>
  <si>
    <t>Ниппель присоединительный латунь  20-1/2" НР, 10 бар</t>
  </si>
  <si>
    <t>Ниппель присоединительный латунь  20-3/4" НР, 10 бар</t>
  </si>
  <si>
    <t>Ниппель присоединительный латунь  25-3/4" НР, 10 бар</t>
  </si>
  <si>
    <t>Муфта присоединительная  латунь  16-1/2" ВР, 10 бар</t>
  </si>
  <si>
    <t>Муфта присоединительная  латунь  20-1/2" ВР, 10 бар</t>
  </si>
  <si>
    <t>Муфта присоединительная  латунь  20-3/4" ВР, 10 бар</t>
  </si>
  <si>
    <t>Муфта присоединительная  латунь  25-3/4" ВР, 10 бар</t>
  </si>
  <si>
    <t>Колено наст. с крепл. PPSU/латунь короткое 16-1/2", чёрное, 10 бар</t>
  </si>
  <si>
    <t>Колено наст. с крепл. PPSU/латунь короткое 20-1/2", чёрное, 10 бар</t>
  </si>
  <si>
    <t>Колено наст. с крепл. PPSU/латунь короткое 20-3/4", чёрное, 10 бар</t>
  </si>
  <si>
    <t>Колено наст. с крепл. PPSU/латунь короткое 25-3/4", чёрное, 10 бар</t>
  </si>
  <si>
    <r>
      <t xml:space="preserve">Адаптер для подкл. медных трубок </t>
    </r>
    <r>
      <rPr>
        <sz val="8"/>
        <rFont val="Calibri"/>
        <family val="2"/>
        <charset val="204"/>
      </rPr>
      <t>Ø</t>
    </r>
    <r>
      <rPr>
        <sz val="8"/>
        <rFont val="Verdana"/>
        <family val="2"/>
        <charset val="204"/>
      </rPr>
      <t>15 мм, гайка 3/4", евроконус</t>
    </r>
  </si>
  <si>
    <t>Тройник ред. для подкл. рад-в никелир., длина 250 мм, 20-15Cu-16, 10 бар</t>
  </si>
  <si>
    <t>Колено для подкл. рад-в никелир., длина 250 мм, 16-15Cu, 10 бар</t>
  </si>
  <si>
    <t>Колено для подкл. рад-в никелир., длина 250 мм, 20-15Cu, 10 бар</t>
  </si>
  <si>
    <t>Колено для подкл. рад-в никелир., длина 750 мм, 16-15Cu, 10 бар</t>
  </si>
  <si>
    <t>Тройник для подкл.рад-в никелир., длина 250 мм, 16-15Cu-16, 10 бар</t>
  </si>
  <si>
    <t>Тройник для подкл. рад-в никелир., длина 750 мм, 16-15Cu-16, 10 бар</t>
  </si>
  <si>
    <t>Тройник для подкл. рад-в никелир., длина 250 мм, 20-15Cu-20, 10 бар</t>
  </si>
  <si>
    <t>Тройник для подкл. рад-в никелир., длина 750 мм, 20-15Cu-20, 10 бар</t>
  </si>
  <si>
    <t>Тройник для подкл. рад-в никелир., длина 250 мм, 25-15Cu-25, 10 бар</t>
  </si>
  <si>
    <t>Тройник ред. для подкл. рад. никелир., длина 250 мм, 16-15Cu-20, 10 бар</t>
  </si>
  <si>
    <t>Тройник ред. для подкл. рад-в никелир., длина 250 мм, 25-15Cu-20, 10 бар</t>
  </si>
  <si>
    <t>Ниппель прямой латунь 32 - 32 , 10 бар</t>
  </si>
  <si>
    <t>Ручной монтажный инструмент PKR 10-12-16-20-25-32</t>
  </si>
  <si>
    <t>FAZTTMH32PRES0P0</t>
  </si>
  <si>
    <t>FAZTTMH32EXP00P0</t>
  </si>
  <si>
    <t xml:space="preserve">Ручной расширитель RK 8-10-16-20-26-32 </t>
  </si>
  <si>
    <t>Пластиковые клипсы для крепления труб - 300 шт / уп</t>
  </si>
  <si>
    <t>FBMACLI120P300P0</t>
  </si>
  <si>
    <t>FBMACLI117P40000</t>
  </si>
  <si>
    <t>FBMACLI120P40000</t>
  </si>
  <si>
    <t>FBMACLI120P4LONG</t>
  </si>
  <si>
    <t>FBMATOOL20P216P0</t>
  </si>
  <si>
    <t>FBMATOOL20P21700</t>
  </si>
  <si>
    <t>FBMATOOL20P21900</t>
  </si>
  <si>
    <t>Инструмент Taker для вбивания клипс в изоляцию</t>
  </si>
  <si>
    <t>Направляющая для Taker-3D, позволяет установить изоляц. ленту Isojet на трубы напольного отопления</t>
  </si>
  <si>
    <t>3D-клипсы для Taker-3D для труб 14-17 мм - 400 шт / уп</t>
  </si>
  <si>
    <t>3D-клипсы для Taker-3D для труб 20 мм - 400 шт / уп</t>
  </si>
  <si>
    <t>3D-клипсы длинные для Taker-3D для труб 20 мм - 400 шт / уп</t>
  </si>
  <si>
    <t>Инструмент Taker-3D для 3D-клипс 14-20 мм NEW</t>
  </si>
  <si>
    <t>FAZBSAHL1612JF</t>
  </si>
  <si>
    <t>FAZBSAHL2012JRN</t>
  </si>
  <si>
    <t>FAZCRAHLTJ1620250</t>
  </si>
  <si>
    <t>FAZ1SAHLPC202834F</t>
  </si>
  <si>
    <t>Евроконус длинный лат. никел. (с зацепом для инстр.) 16x2,2-G3/4", 10 бар</t>
  </si>
  <si>
    <t>Евроконус PPSU с никел. гайкой (без зацепа для инстр.)16x2,2-G3/4", 10 бар</t>
  </si>
  <si>
    <t>Евроконус длинный латунь (с зацепом для инструмента)16x2,2-G3/4", 10 бар</t>
  </si>
  <si>
    <t>Базовая цена (евро)</t>
  </si>
  <si>
    <t>Базовая цена (руб)</t>
  </si>
  <si>
    <t xml:space="preserve">Ед. </t>
  </si>
  <si>
    <t>Упак.</t>
  </si>
  <si>
    <t>FAZBS16S12M000P0</t>
  </si>
  <si>
    <t>FAZBS16S34M000P0</t>
  </si>
  <si>
    <t>FAZBS20S12M000P0</t>
  </si>
  <si>
    <t>FAZBS20S34M000P0</t>
  </si>
  <si>
    <t>FAZBS25S34M000P0</t>
  </si>
  <si>
    <t>FAZBS20S12F000P0</t>
  </si>
  <si>
    <t>FAZBS20S34F000P0</t>
  </si>
  <si>
    <t>FAZBS25S34F000P0</t>
  </si>
  <si>
    <t>FAZBS16S12F001P0</t>
  </si>
  <si>
    <t>FAZBS16S34F001P0</t>
  </si>
  <si>
    <t>FAZBS20S34F001P0</t>
  </si>
  <si>
    <t>FAZBS25S34F001P0</t>
  </si>
  <si>
    <t>FAZCR16S03C000P0</t>
  </si>
  <si>
    <t>FAZCR16S03C16SP0</t>
  </si>
  <si>
    <t>FAZCR20S03C20SP0</t>
  </si>
  <si>
    <t>FAZCR20S03C16SP0</t>
  </si>
  <si>
    <t>FAZ1S34C20A000P0</t>
  </si>
  <si>
    <t>FBWAMFNE16E00P00</t>
  </si>
  <si>
    <r>
      <t xml:space="preserve">Соединение 16х2.2(2.0) на 3/4", евроконус </t>
    </r>
    <r>
      <rPr>
        <sz val="8"/>
        <color theme="4"/>
        <rFont val="Verdana"/>
        <family val="2"/>
        <charset val="204"/>
      </rPr>
      <t>(NEW)</t>
    </r>
  </si>
  <si>
    <t>FAZ1S34C16A000P0</t>
  </si>
  <si>
    <t>FBWAMFNE20000SR0</t>
  </si>
  <si>
    <t>Соединение UNI SMART 16х2.0(2.2) - 3/4", ЕК, 10 бар (моноблок)</t>
  </si>
  <si>
    <r>
      <t>Соединение UNI SMART 20х2.0 - 3/4", ЕК, 10 бар (моноблок)</t>
    </r>
    <r>
      <rPr>
        <sz val="8"/>
        <color rgb="FF0070C0"/>
        <rFont val="Verdana"/>
        <family val="2"/>
        <charset val="204"/>
      </rPr>
      <t xml:space="preserve"> NEW </t>
    </r>
  </si>
  <si>
    <r>
      <t xml:space="preserve">поставляется до исчерпания запасов на складах, затем будет поставляться арт. </t>
    </r>
    <r>
      <rPr>
        <sz val="8"/>
        <color rgb="FF0070C0"/>
        <rFont val="Calibri"/>
        <family val="2"/>
        <charset val="204"/>
        <scheme val="minor"/>
      </rPr>
      <t>FBWAMFNE20000SR0</t>
    </r>
  </si>
  <si>
    <r>
      <t xml:space="preserve">поставляется до исчерпания запасов на складах, затем будет поставляться новый арт. </t>
    </r>
    <r>
      <rPr>
        <sz val="8"/>
        <color rgb="FF0070C0"/>
        <rFont val="Calibri"/>
        <family val="2"/>
        <charset val="204"/>
        <scheme val="minor"/>
      </rPr>
      <t>FBWAMFNE16E00P00</t>
    </r>
  </si>
  <si>
    <t>Соединение 20х2.0 на 3/4", евроконус*</t>
  </si>
  <si>
    <t>Соединение 16х2.2(2.0) на 3/4", евроконус*</t>
  </si>
  <si>
    <t>Базовый прайс-лист на продукцию компании АО "Реттиг Варме РУС" от 20.12.2021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</si>
</sst>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%"/>
    <numFmt numFmtId="166" formatCode="0.0%"/>
  </numFmts>
  <fonts count="40">
    <font>
      <sz val="11"/>
      <color theme="1"/>
      <name val="Calibri"/>
      <family val="2"/>
      <charset val="204"/>
      <scheme val="minor"/>
    </font>
    <font>
      <sz val="11"/>
      <name val="Verdana"/>
      <family val="2"/>
      <charset val="204"/>
    </font>
    <font>
      <sz val="9"/>
      <name val="Verdana"/>
      <family val="2"/>
      <charset val="204"/>
    </font>
    <font>
      <sz val="11"/>
      <name val="Calibri"/>
      <family val="2"/>
      <scheme val="minor"/>
    </font>
    <font>
      <sz val="8"/>
      <name val="Verdana"/>
      <family val="2"/>
      <charset val="204"/>
    </font>
    <font>
      <sz val="8"/>
      <name val="Calibri"/>
      <family val="2"/>
      <charset val="204"/>
    </font>
    <font>
      <sz val="8"/>
      <color theme="0"/>
      <name val="Verdana"/>
      <family val="2"/>
      <charset val="204"/>
    </font>
    <font>
      <sz val="10"/>
      <name val="MS Sans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rgb="FF0000FF"/>
      <name val="Verdana"/>
      <family val="2"/>
      <charset val="204"/>
    </font>
    <font>
      <sz val="8"/>
      <color theme="9" tint="-0.249977111117893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rgb="FF00B050"/>
      <name val="Verdana"/>
      <family val="2"/>
      <charset val="204"/>
    </font>
    <font>
      <b/>
      <sz val="8"/>
      <color theme="9" tint="-0.249977111117893"/>
      <name val="Verdana"/>
      <family val="2"/>
      <charset val="204"/>
    </font>
    <font>
      <b/>
      <sz val="8"/>
      <color rgb="FFCC0066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sz val="8"/>
      <color rgb="FF002060"/>
      <name val="Verdana"/>
      <family val="2"/>
      <charset val="204"/>
    </font>
    <font>
      <b/>
      <sz val="8"/>
      <color rgb="FF00467A"/>
      <name val="Verdana"/>
      <family val="2"/>
      <charset val="204"/>
    </font>
    <font>
      <sz val="8"/>
      <color rgb="FF00467A"/>
      <name val="Verdana"/>
      <family val="2"/>
      <charset val="204"/>
    </font>
    <font>
      <b/>
      <sz val="8"/>
      <color rgb="FF7030A0"/>
      <name val="Verdana"/>
      <family val="2"/>
      <charset val="204"/>
    </font>
    <font>
      <sz val="10"/>
      <name val="Verdan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rgb="FF005A9E"/>
      <name val="Verdana"/>
      <family val="2"/>
      <charset val="204"/>
    </font>
    <font>
      <sz val="7"/>
      <color rgb="FF00467A"/>
      <name val="Verdana"/>
      <family val="2"/>
      <charset val="204"/>
    </font>
    <font>
      <sz val="8"/>
      <color theme="8" tint="-0.249977111117893"/>
      <name val="Verdana"/>
      <family val="2"/>
      <charset val="204"/>
    </font>
    <font>
      <sz val="9"/>
      <color theme="8" tint="-0.249977111117893"/>
      <name val="Verdana"/>
      <family val="2"/>
      <charset val="204"/>
    </font>
    <font>
      <sz val="6.3"/>
      <color rgb="FF00467A"/>
      <name val="Verdana"/>
      <family val="2"/>
      <charset val="204"/>
    </font>
    <font>
      <sz val="9"/>
      <color rgb="FFFF0000"/>
      <name val="Verdana"/>
      <family val="2"/>
      <charset val="204"/>
    </font>
    <font>
      <sz val="11"/>
      <color theme="6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9"/>
      <color theme="5" tint="-0.499984740745262"/>
      <name val="Verdana"/>
      <family val="2"/>
      <charset val="204"/>
    </font>
    <font>
      <sz val="8"/>
      <color theme="5" tint="-0.499984740745262"/>
      <name val="Verdana"/>
      <family val="2"/>
      <charset val="204"/>
    </font>
    <font>
      <sz val="8"/>
      <color rgb="FFFF0000"/>
      <name val="Verdana"/>
      <family val="2"/>
      <charset val="204"/>
    </font>
    <font>
      <sz val="8"/>
      <color theme="4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70C0"/>
      <name val="Verdana"/>
      <family val="2"/>
      <charset val="204"/>
    </font>
    <font>
      <sz val="8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5">
    <xf numFmtId="0" fontId="0" fillId="0" borderId="0" xfId="0"/>
    <xf numFmtId="0" fontId="3" fillId="2" borderId="8" xfId="0" applyFont="1" applyFill="1" applyBorder="1"/>
    <xf numFmtId="0" fontId="3" fillId="2" borderId="10" xfId="0" applyFont="1" applyFill="1" applyBorder="1"/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/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10" fontId="17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Alignment="1">
      <alignment horizontal="left" vertical="center"/>
    </xf>
    <xf numFmtId="14" fontId="16" fillId="2" borderId="0" xfId="0" applyNumberFormat="1" applyFont="1" applyFill="1" applyAlignment="1">
      <alignment horizontal="left" vertical="center"/>
    </xf>
    <xf numFmtId="3" fontId="9" fillId="3" borderId="11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2" fontId="10" fillId="4" borderId="0" xfId="0" applyNumberFormat="1" applyFont="1" applyFill="1" applyAlignment="1" applyProtection="1">
      <alignment horizontal="center" vertical="center"/>
      <protection locked="0"/>
    </xf>
    <xf numFmtId="4" fontId="6" fillId="2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6" fontId="21" fillId="2" borderId="0" xfId="0" applyNumberFormat="1" applyFont="1" applyFill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9" fontId="13" fillId="2" borderId="0" xfId="0" applyNumberFormat="1" applyFont="1" applyFill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hidden="1"/>
    </xf>
    <xf numFmtId="4" fontId="6" fillId="2" borderId="9" xfId="0" applyNumberFormat="1" applyFont="1" applyFill="1" applyBorder="1" applyAlignment="1" applyProtection="1">
      <alignment horizontal="center" vertic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1" fontId="6" fillId="2" borderId="9" xfId="0" applyNumberFormat="1" applyFont="1" applyFill="1" applyBorder="1" applyAlignment="1" applyProtection="1">
      <alignment horizontal="center" vertical="center"/>
      <protection hidden="1"/>
    </xf>
    <xf numFmtId="3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4" fontId="6" fillId="2" borderId="9" xfId="0" applyNumberFormat="1" applyFont="1" applyFill="1" applyBorder="1" applyAlignment="1" applyProtection="1">
      <alignment horizontal="right" vertical="center"/>
      <protection hidden="1"/>
    </xf>
    <xf numFmtId="4" fontId="6" fillId="2" borderId="11" xfId="0" applyNumberFormat="1" applyFont="1" applyFill="1" applyBorder="1" applyAlignment="1" applyProtection="1">
      <alignment horizontal="right"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4" fontId="6" fillId="2" borderId="0" xfId="0" applyNumberFormat="1" applyFont="1" applyFill="1" applyBorder="1" applyAlignment="1" applyProtection="1">
      <alignment horizontal="right" vertical="center"/>
      <protection hidden="1"/>
    </xf>
    <xf numFmtId="0" fontId="25" fillId="2" borderId="9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hidden="1"/>
    </xf>
    <xf numFmtId="4" fontId="6" fillId="0" borderId="9" xfId="0" applyNumberFormat="1" applyFont="1" applyFill="1" applyBorder="1" applyAlignment="1" applyProtection="1">
      <alignment horizontal="center" vertical="center"/>
      <protection hidden="1"/>
    </xf>
    <xf numFmtId="164" fontId="6" fillId="0" borderId="9" xfId="0" applyNumberFormat="1" applyFont="1" applyFill="1" applyBorder="1" applyAlignment="1" applyProtection="1">
      <alignment horizontal="center" vertical="center"/>
      <protection hidden="1"/>
    </xf>
    <xf numFmtId="1" fontId="6" fillId="0" borderId="9" xfId="0" applyNumberFormat="1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" fontId="15" fillId="2" borderId="0" xfId="0" applyNumberFormat="1" applyFont="1" applyFill="1" applyAlignment="1">
      <alignment horizontal="center" vertical="center"/>
    </xf>
    <xf numFmtId="0" fontId="25" fillId="2" borderId="11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indent="1"/>
    </xf>
    <xf numFmtId="4" fontId="33" fillId="0" borderId="11" xfId="0" applyNumberFormat="1" applyFont="1" applyFill="1" applyBorder="1" applyAlignment="1">
      <alignment horizontal="right" vertical="center" inden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left" vertical="center"/>
    </xf>
    <xf numFmtId="0" fontId="3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20" fillId="2" borderId="11" xfId="0" applyFont="1" applyFill="1" applyBorder="1" applyAlignment="1" applyProtection="1">
      <alignment vertical="center"/>
    </xf>
    <xf numFmtId="0" fontId="4" fillId="2" borderId="11" xfId="0" quotePrefix="1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27" fillId="2" borderId="11" xfId="0" applyFont="1" applyFill="1" applyBorder="1" applyAlignment="1" applyProtection="1">
      <alignment vertical="center" wrapText="1"/>
    </xf>
    <xf numFmtId="0" fontId="27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 wrapText="1"/>
    </xf>
    <xf numFmtId="0" fontId="27" fillId="2" borderId="12" xfId="0" applyFont="1" applyFill="1" applyBorder="1" applyAlignment="1" applyProtection="1">
      <alignment vertical="center" wrapText="1"/>
    </xf>
    <xf numFmtId="0" fontId="27" fillId="2" borderId="12" xfId="0" applyFont="1" applyFill="1" applyBorder="1" applyAlignment="1" applyProtection="1">
      <alignment vertical="center"/>
    </xf>
    <xf numFmtId="0" fontId="34" fillId="2" borderId="11" xfId="0" applyFont="1" applyFill="1" applyBorder="1" applyAlignment="1" applyProtection="1">
      <alignment vertical="center"/>
    </xf>
    <xf numFmtId="0" fontId="34" fillId="2" borderId="12" xfId="0" applyFont="1" applyFill="1" applyBorder="1" applyAlignment="1" applyProtection="1">
      <alignment vertical="center"/>
    </xf>
    <xf numFmtId="0" fontId="18" fillId="2" borderId="11" xfId="0" applyFont="1" applyFill="1" applyBorder="1" applyAlignment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25" fillId="2" borderId="12" xfId="0" applyFont="1" applyFill="1" applyBorder="1" applyAlignment="1" applyProtection="1">
      <alignment vertical="center"/>
    </xf>
    <xf numFmtId="0" fontId="32" fillId="2" borderId="1" xfId="0" applyFont="1" applyFill="1" applyBorder="1" applyProtection="1"/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2" borderId="4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Protection="1"/>
    <xf numFmtId="0" fontId="2" fillId="2" borderId="6" xfId="0" applyFont="1" applyFill="1" applyBorder="1" applyAlignment="1" applyProtection="1">
      <alignment vertical="center"/>
    </xf>
    <xf numFmtId="0" fontId="3" fillId="2" borderId="13" xfId="0" applyFont="1" applyFill="1" applyBorder="1" applyProtection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" fontId="8" fillId="2" borderId="11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Protection="1"/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right" vertical="center" indent="1"/>
    </xf>
    <xf numFmtId="0" fontId="3" fillId="2" borderId="9" xfId="0" applyFont="1" applyFill="1" applyBorder="1" applyProtection="1"/>
    <xf numFmtId="0" fontId="4" fillId="2" borderId="11" xfId="0" quotePrefix="1" applyFont="1" applyFill="1" applyBorder="1" applyAlignment="1" applyProtection="1">
      <alignment horizontal="left" vertical="center" wrapText="1"/>
    </xf>
    <xf numFmtId="0" fontId="3" fillId="2" borderId="10" xfId="0" applyFont="1" applyFill="1" applyBorder="1" applyProtection="1"/>
    <xf numFmtId="4" fontId="2" fillId="0" borderId="11" xfId="0" applyNumberFormat="1" applyFont="1" applyFill="1" applyBorder="1" applyAlignment="1" applyProtection="1">
      <alignment horizontal="right" vertical="center" indent="1"/>
    </xf>
    <xf numFmtId="0" fontId="31" fillId="0" borderId="0" xfId="0" applyFont="1" applyProtection="1"/>
    <xf numFmtId="4" fontId="28" fillId="2" borderId="11" xfId="0" applyNumberFormat="1" applyFont="1" applyFill="1" applyBorder="1" applyAlignment="1" applyProtection="1">
      <alignment horizontal="right" vertical="center" indent="1"/>
    </xf>
    <xf numFmtId="2" fontId="31" fillId="0" borderId="0" xfId="0" applyNumberFormat="1" applyFont="1" applyProtection="1"/>
    <xf numFmtId="0" fontId="27" fillId="2" borderId="11" xfId="0" applyFont="1" applyFill="1" applyBorder="1" applyAlignment="1" applyProtection="1">
      <alignment horizontal="left" vertical="center" wrapText="1"/>
    </xf>
    <xf numFmtId="4" fontId="28" fillId="0" borderId="11" xfId="0" applyNumberFormat="1" applyFont="1" applyFill="1" applyBorder="1" applyAlignment="1" applyProtection="1">
      <alignment horizontal="right" vertical="center" indent="1"/>
    </xf>
    <xf numFmtId="4" fontId="30" fillId="0" borderId="11" xfId="0" applyNumberFormat="1" applyFont="1" applyFill="1" applyBorder="1" applyAlignment="1" applyProtection="1">
      <alignment horizontal="right" vertical="center" indent="1"/>
    </xf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31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center" vertical="center"/>
    </xf>
    <xf numFmtId="0" fontId="3" fillId="2" borderId="11" xfId="0" applyFont="1" applyFill="1" applyBorder="1" applyProtection="1"/>
    <xf numFmtId="0" fontId="34" fillId="0" borderId="11" xfId="0" applyFont="1" applyFill="1" applyBorder="1" applyAlignment="1" applyProtection="1">
      <alignment horizontal="left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/>
    </xf>
    <xf numFmtId="4" fontId="33" fillId="0" borderId="11" xfId="0" applyNumberFormat="1" applyFont="1" applyFill="1" applyBorder="1" applyAlignment="1" applyProtection="1">
      <alignment horizontal="right" vertical="center" indent="1"/>
    </xf>
    <xf numFmtId="0" fontId="34" fillId="2" borderId="11" xfId="0" applyFont="1" applyFill="1" applyBorder="1" applyAlignment="1" applyProtection="1">
      <alignment horizontal="left" vertical="center" wrapText="1"/>
    </xf>
    <xf numFmtId="0" fontId="18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 applyProtection="1">
      <alignment vertical="center"/>
    </xf>
    <xf numFmtId="0" fontId="35" fillId="2" borderId="11" xfId="0" applyFont="1" applyFill="1" applyBorder="1" applyAlignment="1" applyProtection="1">
      <alignment horizontal="left" vertical="center" wrapText="1"/>
    </xf>
    <xf numFmtId="0" fontId="35" fillId="2" borderId="11" xfId="0" applyFont="1" applyFill="1" applyBorder="1" applyAlignment="1" applyProtection="1">
      <alignment horizontal="center" vertical="center" wrapText="1"/>
    </xf>
    <xf numFmtId="0" fontId="35" fillId="2" borderId="11" xfId="0" applyFont="1" applyFill="1" applyBorder="1" applyAlignment="1" applyProtection="1">
      <alignment horizontal="center" vertical="center"/>
    </xf>
    <xf numFmtId="4" fontId="30" fillId="2" borderId="11" xfId="0" applyNumberFormat="1" applyFont="1" applyFill="1" applyBorder="1" applyAlignment="1" applyProtection="1">
      <alignment horizontal="right" vertical="center" indent="1"/>
    </xf>
    <xf numFmtId="0" fontId="35" fillId="2" borderId="11" xfId="0" applyFont="1" applyFill="1" applyBorder="1" applyAlignment="1" applyProtection="1">
      <alignment vertical="center"/>
    </xf>
    <xf numFmtId="0" fontId="35" fillId="2" borderId="11" xfId="0" applyFont="1" applyFill="1" applyBorder="1" applyAlignment="1" applyProtection="1">
      <alignment vertical="center" wrapText="1"/>
    </xf>
    <xf numFmtId="0" fontId="35" fillId="2" borderId="12" xfId="0" applyFont="1" applyFill="1" applyBorder="1" applyAlignment="1" applyProtection="1">
      <alignment vertical="center" wrapText="1"/>
    </xf>
    <xf numFmtId="0" fontId="38" fillId="2" borderId="12" xfId="0" applyFont="1" applyFill="1" applyBorder="1" applyAlignment="1" applyProtection="1">
      <alignment vertical="center"/>
    </xf>
    <xf numFmtId="0" fontId="38" fillId="2" borderId="11" xfId="0" applyFont="1" applyFill="1" applyBorder="1" applyAlignment="1" applyProtection="1">
      <alignment vertical="center" wrapText="1"/>
    </xf>
    <xf numFmtId="0" fontId="20" fillId="2" borderId="11" xfId="0" applyFont="1" applyFill="1" applyBorder="1" applyAlignment="1" applyProtection="1">
      <alignment vertical="center"/>
      <protection locked="0"/>
    </xf>
    <xf numFmtId="0" fontId="4" fillId="2" borderId="11" xfId="0" quotePrefix="1" applyNumberFormat="1" applyFont="1" applyFill="1" applyBorder="1" applyAlignment="1" applyProtection="1">
      <alignment vertical="center"/>
      <protection locked="0"/>
    </xf>
    <xf numFmtId="0" fontId="27" fillId="2" borderId="12" xfId="0" applyFont="1" applyFill="1" applyBorder="1" applyAlignment="1" applyProtection="1">
      <alignment vertical="center" wrapText="1"/>
      <protection locked="0"/>
    </xf>
    <xf numFmtId="0" fontId="24" fillId="0" borderId="0" xfId="0" applyFont="1"/>
    <xf numFmtId="0" fontId="20" fillId="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2" borderId="11" xfId="0" applyFont="1" applyFill="1" applyBorder="1" applyAlignment="1" applyProtection="1">
      <alignment vertical="center" wrapText="1"/>
      <protection locked="0"/>
    </xf>
    <xf numFmtId="0" fontId="35" fillId="2" borderId="11" xfId="0" applyFont="1" applyFill="1" applyBorder="1" applyAlignment="1" applyProtection="1">
      <alignment vertical="center"/>
      <protection locked="0"/>
    </xf>
    <xf numFmtId="0" fontId="38" fillId="2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6" fillId="2" borderId="0" xfId="0" applyFont="1" applyFill="1" applyAlignment="1">
      <alignment horizontal="center" vertical="center"/>
    </xf>
  </cellXfs>
  <cellStyles count="2">
    <cellStyle name="Standard_FBH_2005-01_D" xfId="1" xr:uid="{00000000-0005-0000-0000-000000000000}"/>
    <cellStyle name="Обычный" xfId="0" builtinId="0"/>
  </cellStyles>
  <dxfs count="2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CC006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CC0066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005A9E"/>
      <color rgb="FF99FF99"/>
      <color rgb="FF004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emf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emf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emf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emf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emf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jpeg"/><Relationship Id="rId2" Type="http://schemas.openxmlformats.org/officeDocument/2006/relationships/image" Target="../media/image49.jpeg"/><Relationship Id="rId1" Type="http://schemas.openxmlformats.org/officeDocument/2006/relationships/image" Target="../media/image3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396248</xdr:colOff>
      <xdr:row>32</xdr:row>
      <xdr:rowOff>167908</xdr:rowOff>
    </xdr:from>
    <xdr:to>
      <xdr:col>0</xdr:col>
      <xdr:colOff>1010279</xdr:colOff>
      <xdr:row>35</xdr:row>
      <xdr:rowOff>1729</xdr:rowOff>
    </xdr:to>
    <xdr:pic>
      <xdr:nvPicPr>
        <xdr:cNvPr id="4" name="Рисунок 3" descr="&amp;Kcy;&amp;acy;&amp;rcy;&amp;tcy;&amp;icy;&amp;ncy;&amp;kcy;&amp;icy; &amp;pcy;&amp;ocy; &amp;zcy;&amp;acy;&amp;pcy;&amp;rcy;&amp;ocy;&amp;scy;&amp;ucy; &amp;ucy;&amp;gcy;&amp;ocy;&amp;lcy;&amp;ocy;&amp;kcy; PPSU purm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9" t="18039" r="5510" b="27159"/>
        <a:stretch/>
      </xdr:blipFill>
      <xdr:spPr bwMode="auto">
        <a:xfrm rot="1877030">
          <a:off x="396248" y="5918186"/>
          <a:ext cx="614031" cy="384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158751</xdr:colOff>
      <xdr:row>47</xdr:row>
      <xdr:rowOff>84421</xdr:rowOff>
    </xdr:from>
    <xdr:to>
      <xdr:col>0</xdr:col>
      <xdr:colOff>980723</xdr:colOff>
      <xdr:row>50</xdr:row>
      <xdr:rowOff>131500</xdr:rowOff>
    </xdr:to>
    <xdr:pic>
      <xdr:nvPicPr>
        <xdr:cNvPr id="5" name="Рисунок 4" descr="&amp;Pcy;&amp;ocy;&amp;khcy;&amp;ocy;&amp;zhcy;&amp;iecy;&amp;ie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" t="25348" r="8641" b="17023"/>
        <a:stretch/>
      </xdr:blipFill>
      <xdr:spPr bwMode="auto">
        <a:xfrm>
          <a:off x="158751" y="8402921"/>
          <a:ext cx="821972" cy="597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410632</xdr:colOff>
      <xdr:row>27</xdr:row>
      <xdr:rowOff>117842</xdr:rowOff>
    </xdr:from>
    <xdr:to>
      <xdr:col>0</xdr:col>
      <xdr:colOff>938390</xdr:colOff>
      <xdr:row>31</xdr:row>
      <xdr:rowOff>50799</xdr:rowOff>
    </xdr:to>
    <xdr:pic>
      <xdr:nvPicPr>
        <xdr:cNvPr id="6" name="Picture 4" descr="C:\Documents and Settings\ZFE\Pulpit\Nowy folder\Муфта редукционная  латун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34" t="25856" r="16575" b="23490"/>
        <a:stretch/>
      </xdr:blipFill>
      <xdr:spPr bwMode="auto">
        <a:xfrm>
          <a:off x="410632" y="5317786"/>
          <a:ext cx="527758" cy="299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366892</xdr:colOff>
      <xdr:row>64</xdr:row>
      <xdr:rowOff>172865</xdr:rowOff>
    </xdr:from>
    <xdr:to>
      <xdr:col>0</xdr:col>
      <xdr:colOff>1030114</xdr:colOff>
      <xdr:row>66</xdr:row>
      <xdr:rowOff>177445</xdr:rowOff>
    </xdr:to>
    <xdr:pic>
      <xdr:nvPicPr>
        <xdr:cNvPr id="7" name="Рисунок 6" descr="&amp;Kcy;&amp;acy;&amp;rcy;&amp;tcy;&amp;icy;&amp;ncy;&amp;kcy;&amp;icy; &amp;pcy;&amp;ocy; &amp;zcy;&amp;acy;&amp;pcy;&amp;rcy;&amp;ocy;&amp;scy;&amp;ucy; &amp;mcy;&amp;ucy;&amp;fcy;&amp;tcy;&amp;acy; PPSU &amp;Ncy;&amp;Rcy; purm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62" t="13538" r="12205" b="16429"/>
        <a:stretch/>
      </xdr:blipFill>
      <xdr:spPr bwMode="auto">
        <a:xfrm>
          <a:off x="366892" y="10876143"/>
          <a:ext cx="663222" cy="371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241299</xdr:colOff>
      <xdr:row>84</xdr:row>
      <xdr:rowOff>3284</xdr:rowOff>
    </xdr:from>
    <xdr:to>
      <xdr:col>0</xdr:col>
      <xdr:colOff>1079078</xdr:colOff>
      <xdr:row>86</xdr:row>
      <xdr:rowOff>85726</xdr:rowOff>
    </xdr:to>
    <xdr:pic>
      <xdr:nvPicPr>
        <xdr:cNvPr id="9" name="Рисунок 8" descr="&amp;Kcy;&amp;acy;&amp;rcy;&amp;tcy;&amp;icy;&amp;ncy;&amp;kcy;&amp;icy; &amp;pcy;&amp;ocy; &amp;zcy;&amp;acy;&amp;pcy;&amp;rcy;&amp;ocy;&amp;scy;&amp;ucy; &amp;mcy;&amp;ucy;&amp;fcy;&amp;tcy;&amp;acy; &amp;lcy;&amp;acy;&amp;tcy;&amp;ucy;&amp;ncy;&amp;softcy; &amp;Vcy;&amp;Rcy; purm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22" t="21569" r="8909" b="16336"/>
        <a:stretch/>
      </xdr:blipFill>
      <xdr:spPr bwMode="auto">
        <a:xfrm>
          <a:off x="241299" y="15719534"/>
          <a:ext cx="837779" cy="45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251095</xdr:colOff>
      <xdr:row>104</xdr:row>
      <xdr:rowOff>76622</xdr:rowOff>
    </xdr:from>
    <xdr:to>
      <xdr:col>0</xdr:col>
      <xdr:colOff>1008945</xdr:colOff>
      <xdr:row>107</xdr:row>
      <xdr:rowOff>81649</xdr:rowOff>
    </xdr:to>
    <xdr:pic>
      <xdr:nvPicPr>
        <xdr:cNvPr id="10" name="Рисунок 9" descr="&amp;Kcy;&amp;acy;&amp;rcy;&amp;tcy;&amp;icy;&amp;ncy;&amp;kcy;&amp;icy; &amp;pcy;&amp;ocy; &amp;zcy;&amp;acy;&amp;pcy;&amp;rcy;&amp;ocy;&amp;scy;&amp;ucy; &amp;Kcy;&amp;ocy;&amp;lcy;&amp;iecy;&amp;ncy;&amp;ocy; &amp;ncy;&amp;acy;&amp;scy;&amp;tcy;&amp;iecy;&amp;ncy;&amp;ncy;&amp;ocy;&amp;iecy;  PPSU/&amp;lcy;&amp;acy;&amp;tcy;&amp;ucy;&amp;ncy;&amp;softcy; &amp;kcy;&amp;ocy;&amp;rcy;&amp;ocy;&amp;tcy;&amp;kcy;&amp;icy;&amp;iecy; purm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7" t="12600" r="8387" b="11812"/>
        <a:stretch/>
      </xdr:blipFill>
      <xdr:spPr bwMode="auto">
        <a:xfrm>
          <a:off x="251095" y="17214566"/>
          <a:ext cx="757850" cy="55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249202</xdr:colOff>
      <xdr:row>109</xdr:row>
      <xdr:rowOff>143652</xdr:rowOff>
    </xdr:from>
    <xdr:to>
      <xdr:col>0</xdr:col>
      <xdr:colOff>1054047</xdr:colOff>
      <xdr:row>112</xdr:row>
      <xdr:rowOff>54752</xdr:rowOff>
    </xdr:to>
    <xdr:pic>
      <xdr:nvPicPr>
        <xdr:cNvPr id="11" name="Picture 18" descr="C:\Documents and Settings\ZFE\Pulpit\Nowy folder\Муфта присоединительная с подвижной гайкой латунь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02" y="17267485"/>
          <a:ext cx="804845" cy="46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566787</xdr:colOff>
      <xdr:row>118</xdr:row>
      <xdr:rowOff>119496</xdr:rowOff>
    </xdr:from>
    <xdr:to>
      <xdr:col>0</xdr:col>
      <xdr:colOff>853960</xdr:colOff>
      <xdr:row>118</xdr:row>
      <xdr:rowOff>302695</xdr:rowOff>
    </xdr:to>
    <xdr:pic>
      <xdr:nvPicPr>
        <xdr:cNvPr id="12" name="Рисунок 11" descr="&amp;Pcy;&amp;ocy;&amp;khcy;&amp;ocy;&amp;zhcy;&amp;iecy;&amp;ie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7" t="25592" r="7054" b="25277"/>
        <a:stretch/>
      </xdr:blipFill>
      <xdr:spPr bwMode="auto">
        <a:xfrm rot="10476856" flipV="1">
          <a:off x="566787" y="19740996"/>
          <a:ext cx="287173" cy="183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596690</xdr:colOff>
      <xdr:row>123</xdr:row>
      <xdr:rowOff>101823</xdr:rowOff>
    </xdr:from>
    <xdr:to>
      <xdr:col>0</xdr:col>
      <xdr:colOff>959556</xdr:colOff>
      <xdr:row>123</xdr:row>
      <xdr:rowOff>334433</xdr:rowOff>
    </xdr:to>
    <xdr:pic>
      <xdr:nvPicPr>
        <xdr:cNvPr id="13" name="Рисунок 12" descr="&amp;Kcy;&amp;acy;&amp;rcy;&amp;tcy;&amp;icy;&amp;ncy;&amp;kcy;&amp;icy; &amp;pcy;&amp;ocy; &amp;zcy;&amp;acy;&amp;pcy;&amp;rcy;&amp;ocy;&amp;scy;&amp;ucy; &amp;Ucy;&amp;gcy;&amp;ocy;&amp;lcy;&amp;softcy;&amp;ncy;&amp;icy;&amp;kcy; &amp;Vcy;&amp;Rcy; purm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90" y="20083156"/>
          <a:ext cx="362866" cy="232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428152</xdr:colOff>
      <xdr:row>128</xdr:row>
      <xdr:rowOff>55563</xdr:rowOff>
    </xdr:from>
    <xdr:to>
      <xdr:col>0</xdr:col>
      <xdr:colOff>1014041</xdr:colOff>
      <xdr:row>129</xdr:row>
      <xdr:rowOff>179164</xdr:rowOff>
    </xdr:to>
    <xdr:pic>
      <xdr:nvPicPr>
        <xdr:cNvPr id="14" name="Рисунок 13" descr="&amp;Kcy;&amp;acy;&amp;rcy;&amp;tcy;&amp;icy;&amp;ncy;&amp;kcy;&amp;icy; &amp;pcy;&amp;ocy; &amp;zcy;&amp;acy;&amp;pcy;&amp;rcy;&amp;ocy;&amp;scy;&amp;ucy; &amp;kcy;&amp;ocy;&amp;lcy;&amp;iecy;&amp;ncy;&amp;ocy; &amp;ncy;&amp;icy;&amp;kcy;&amp;iecy;&amp;lcy;&amp;icy;&amp;rcy;&amp;ocy;&amp;vcy;&amp;acy;&amp;ncy;&amp;ncy;&amp;ocy;&amp;iecy; purm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1" t="26632" r="4155" b="25065"/>
        <a:stretch/>
      </xdr:blipFill>
      <xdr:spPr bwMode="auto">
        <a:xfrm>
          <a:off x="428152" y="21788438"/>
          <a:ext cx="585889" cy="307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133</xdr:row>
      <xdr:rowOff>644128</xdr:rowOff>
    </xdr:from>
    <xdr:to>
      <xdr:col>0</xdr:col>
      <xdr:colOff>609600</xdr:colOff>
      <xdr:row>134</xdr:row>
      <xdr:rowOff>0</xdr:rowOff>
    </xdr:to>
    <xdr:pic>
      <xdr:nvPicPr>
        <xdr:cNvPr id="15" name="Picture 27" descr="C:\Documents and Settings\ZFE\Pulpit\Nowy folder\Тройник для подключения радиаторов никелированый длина 300 мм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3928"/>
          <a:ext cx="447675" cy="2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465838</xdr:colOff>
      <xdr:row>155</xdr:row>
      <xdr:rowOff>99587</xdr:rowOff>
    </xdr:from>
    <xdr:to>
      <xdr:col>0</xdr:col>
      <xdr:colOff>845820</xdr:colOff>
      <xdr:row>157</xdr:row>
      <xdr:rowOff>171450</xdr:rowOff>
    </xdr:to>
    <xdr:pic>
      <xdr:nvPicPr>
        <xdr:cNvPr id="17" name="Picture 32" descr="C:\Documents and Settings\ZFE\Pulpit\Nowy folder\Expanding jaws for Pex pipes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30" t="5656" r="23604" b="17950"/>
        <a:stretch/>
      </xdr:blipFill>
      <xdr:spPr bwMode="auto">
        <a:xfrm>
          <a:off x="465838" y="29798537"/>
          <a:ext cx="379982" cy="44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292100</xdr:colOff>
      <xdr:row>76</xdr:row>
      <xdr:rowOff>60326</xdr:rowOff>
    </xdr:from>
    <xdr:to>
      <xdr:col>0</xdr:col>
      <xdr:colOff>1139826</xdr:colOff>
      <xdr:row>79</xdr:row>
      <xdr:rowOff>51484</xdr:rowOff>
    </xdr:to>
    <xdr:pic>
      <xdr:nvPicPr>
        <xdr:cNvPr id="18" name="Рисунок 17" descr="&amp;Kcy;&amp;acy;&amp;rcy;&amp;tcy;&amp;icy;&amp;ncy;&amp;kcy;&amp;icy; &amp;pcy;&amp;ocy; &amp;zcy;&amp;acy;&amp;pcy;&amp;rcy;&amp;ocy;&amp;scy;&amp;ucy; &amp;Mcy;&amp;ucy;&amp;fcy;&amp;tcy;&amp;acy; &amp;pcy;&amp;rcy;&amp;icy;&amp;scy;&amp;ocy;&amp;iecy;&amp;dcy;&amp;icy;&amp;ncy;&amp;icy;&amp;tcy;&amp;iecy;&amp;lcy;&amp;softcy;&amp;ncy;&amp;acy;&amp;yacy; PPSU &amp;lcy;&amp;acy;&amp;tcy;&amp;ucy;&amp;ncy;&amp;softcy; Purm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5" t="27337" r="4687" b="27308"/>
        <a:stretch/>
      </xdr:blipFill>
      <xdr:spPr bwMode="auto">
        <a:xfrm>
          <a:off x="292100" y="14303376"/>
          <a:ext cx="847726" cy="543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452139</xdr:colOff>
      <xdr:row>88</xdr:row>
      <xdr:rowOff>23003</xdr:rowOff>
    </xdr:from>
    <xdr:to>
      <xdr:col>0</xdr:col>
      <xdr:colOff>965201</xdr:colOff>
      <xdr:row>89</xdr:row>
      <xdr:rowOff>163687</xdr:rowOff>
    </xdr:to>
    <xdr:pic>
      <xdr:nvPicPr>
        <xdr:cNvPr id="19" name="Рисунок 18" descr="&amp;Kcy;&amp;acy;&amp;rcy;&amp;tcy;&amp;icy;&amp;ncy;&amp;kcy;&amp;icy; &amp;pcy;&amp;ocy; &amp;zcy;&amp;acy;&amp;pcy;&amp;rcy;&amp;ocy;&amp;scy;&amp;ucy; &amp;Mcy;&amp;ucy;&amp;fcy;&amp;tcy;&amp;acy; &amp;pcy;&amp;rcy;&amp;icy;&amp;scy;&amp;ocy;&amp;iecy;&amp;dcy;&amp;icy;&amp;ncy;&amp;icy;&amp;tcy;&amp;iecy;&amp;lcy;&amp;softcy;&amp;ncy;&amp;acy;&amp;yacy; &amp;Vcy;&amp;Rcy; PPSU &amp;lcy;&amp;acy;&amp;tcy;&amp;ucy;&amp;ncy;&amp;softcy; Purm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44" t="21427" r="27865" b="23592"/>
        <a:stretch/>
      </xdr:blipFill>
      <xdr:spPr bwMode="auto">
        <a:xfrm>
          <a:off x="452139" y="16291703"/>
          <a:ext cx="513062" cy="32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431798</xdr:colOff>
      <xdr:row>146</xdr:row>
      <xdr:rowOff>23049</xdr:rowOff>
    </xdr:from>
    <xdr:to>
      <xdr:col>0</xdr:col>
      <xdr:colOff>910167</xdr:colOff>
      <xdr:row>148</xdr:row>
      <xdr:rowOff>187722</xdr:rowOff>
    </xdr:to>
    <xdr:pic>
      <xdr:nvPicPr>
        <xdr:cNvPr id="20" name="Picture 2" descr="C:\Users\Андрей\Desktop\Мои ДОКИ\PURMO\Збигнев\евроконус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54" t="9212" r="11715" b="13271"/>
        <a:stretch/>
      </xdr:blipFill>
      <xdr:spPr bwMode="auto">
        <a:xfrm>
          <a:off x="431798" y="23687382"/>
          <a:ext cx="478369" cy="37634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515110</xdr:colOff>
      <xdr:row>162</xdr:row>
      <xdr:rowOff>49530</xdr:rowOff>
    </xdr:from>
    <xdr:to>
      <xdr:col>0</xdr:col>
      <xdr:colOff>736019</xdr:colOff>
      <xdr:row>163</xdr:row>
      <xdr:rowOff>152402</xdr:rowOff>
    </xdr:to>
    <xdr:pic>
      <xdr:nvPicPr>
        <xdr:cNvPr id="21" name="Obraz 6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14" r="26263"/>
        <a:stretch/>
      </xdr:blipFill>
      <xdr:spPr bwMode="auto">
        <a:xfrm>
          <a:off x="515110" y="31736030"/>
          <a:ext cx="220909" cy="287020"/>
        </a:xfrm>
        <a:prstGeom prst="rect">
          <a:avLst/>
        </a:prstGeom>
        <a:noFill/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487681</xdr:colOff>
      <xdr:row>165</xdr:row>
      <xdr:rowOff>43815</xdr:rowOff>
    </xdr:from>
    <xdr:to>
      <xdr:col>0</xdr:col>
      <xdr:colOff>809387</xdr:colOff>
      <xdr:row>166</xdr:row>
      <xdr:rowOff>186266</xdr:rowOff>
    </xdr:to>
    <xdr:pic>
      <xdr:nvPicPr>
        <xdr:cNvPr id="22" name="Obraz 6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1" y="32282765"/>
          <a:ext cx="321706" cy="321905"/>
        </a:xfrm>
        <a:prstGeom prst="rect">
          <a:avLst/>
        </a:prstGeom>
        <a:noFill/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108584</xdr:colOff>
      <xdr:row>168</xdr:row>
      <xdr:rowOff>20955</xdr:rowOff>
    </xdr:from>
    <xdr:to>
      <xdr:col>0</xdr:col>
      <xdr:colOff>522531</xdr:colOff>
      <xdr:row>169</xdr:row>
      <xdr:rowOff>167890</xdr:rowOff>
    </xdr:to>
    <xdr:pic>
      <xdr:nvPicPr>
        <xdr:cNvPr id="23" name="Obraz 6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" y="33015555"/>
          <a:ext cx="413947" cy="331083"/>
        </a:xfrm>
        <a:prstGeom prst="rect">
          <a:avLst/>
        </a:prstGeom>
        <a:noFill/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840900</xdr:colOff>
      <xdr:row>168</xdr:row>
      <xdr:rowOff>45720</xdr:rowOff>
    </xdr:from>
    <xdr:to>
      <xdr:col>0</xdr:col>
      <xdr:colOff>1155605</xdr:colOff>
      <xdr:row>169</xdr:row>
      <xdr:rowOff>150182</xdr:rowOff>
    </xdr:to>
    <xdr:pic>
      <xdr:nvPicPr>
        <xdr:cNvPr id="24" name="Obraz 6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28" t="20563" r="15095" b="20404"/>
        <a:stretch/>
      </xdr:blipFill>
      <xdr:spPr bwMode="auto">
        <a:xfrm>
          <a:off x="840900" y="33040320"/>
          <a:ext cx="314705" cy="288610"/>
        </a:xfrm>
        <a:prstGeom prst="rect">
          <a:avLst/>
        </a:prstGeom>
        <a:noFill/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185305</xdr:colOff>
      <xdr:row>176</xdr:row>
      <xdr:rowOff>41912</xdr:rowOff>
    </xdr:from>
    <xdr:to>
      <xdr:col>0</xdr:col>
      <xdr:colOff>428625</xdr:colOff>
      <xdr:row>177</xdr:row>
      <xdr:rowOff>152400</xdr:rowOff>
    </xdr:to>
    <xdr:pic>
      <xdr:nvPicPr>
        <xdr:cNvPr id="25" name="Obraz 3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05" y="34573212"/>
          <a:ext cx="243320" cy="294638"/>
        </a:xfrm>
        <a:prstGeom prst="rect">
          <a:avLst/>
        </a:prstGeom>
        <a:noFill/>
        <a:ln>
          <a:noFill/>
        </a:ln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847329</xdr:colOff>
      <xdr:row>176</xdr:row>
      <xdr:rowOff>34645</xdr:rowOff>
    </xdr:from>
    <xdr:to>
      <xdr:col>0</xdr:col>
      <xdr:colOff>1116330</xdr:colOff>
      <xdr:row>177</xdr:row>
      <xdr:rowOff>131798</xdr:rowOff>
    </xdr:to>
    <xdr:pic>
      <xdr:nvPicPr>
        <xdr:cNvPr id="26" name="Obraz 3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329" y="31862256"/>
          <a:ext cx="269001" cy="280599"/>
        </a:xfrm>
        <a:prstGeom prst="rect">
          <a:avLst/>
        </a:prstGeom>
        <a:noFill/>
        <a:ln>
          <a:noFill/>
        </a:ln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174</xdr:row>
      <xdr:rowOff>38100</xdr:rowOff>
    </xdr:from>
    <xdr:to>
      <xdr:col>0</xdr:col>
      <xdr:colOff>725804</xdr:colOff>
      <xdr:row>175</xdr:row>
      <xdr:rowOff>158204</xdr:rowOff>
    </xdr:to>
    <xdr:pic>
      <xdr:nvPicPr>
        <xdr:cNvPr id="27" name="Obraz 3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34201100"/>
          <a:ext cx="230505" cy="304251"/>
        </a:xfrm>
        <a:prstGeom prst="rect">
          <a:avLst/>
        </a:prstGeom>
        <a:noFill/>
        <a:ln>
          <a:noFill/>
        </a:ln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485422</xdr:colOff>
      <xdr:row>171</xdr:row>
      <xdr:rowOff>114956</xdr:rowOff>
    </xdr:from>
    <xdr:to>
      <xdr:col>0</xdr:col>
      <xdr:colOff>780022</xdr:colOff>
      <xdr:row>173</xdr:row>
      <xdr:rowOff>73258</xdr:rowOff>
    </xdr:to>
    <xdr:pic>
      <xdr:nvPicPr>
        <xdr:cNvPr id="28" name="Obraz 4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1" t="7396" r="12250" b="16920"/>
        <a:stretch/>
      </xdr:blipFill>
      <xdr:spPr bwMode="auto">
        <a:xfrm>
          <a:off x="485422" y="31025345"/>
          <a:ext cx="294600" cy="325190"/>
        </a:xfrm>
        <a:prstGeom prst="rect">
          <a:avLst/>
        </a:prstGeom>
        <a:noFill/>
        <a:ln>
          <a:noFill/>
        </a:ln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260350</xdr:colOff>
      <xdr:row>185</xdr:row>
      <xdr:rowOff>6033</xdr:rowOff>
    </xdr:from>
    <xdr:to>
      <xdr:col>0</xdr:col>
      <xdr:colOff>1009650</xdr:colOff>
      <xdr:row>186</xdr:row>
      <xdr:rowOff>444502</xdr:rowOff>
    </xdr:to>
    <xdr:pic>
      <xdr:nvPicPr>
        <xdr:cNvPr id="29" name="Obraz 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32049721"/>
          <a:ext cx="749300" cy="764047"/>
        </a:xfrm>
        <a:prstGeom prst="rect">
          <a:avLst/>
        </a:prstGeom>
        <a:noFill/>
        <a:effectLst>
          <a:softEdge rad="381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467430</xdr:colOff>
      <xdr:row>95</xdr:row>
      <xdr:rowOff>40570</xdr:rowOff>
    </xdr:from>
    <xdr:to>
      <xdr:col>0</xdr:col>
      <xdr:colOff>896055</xdr:colOff>
      <xdr:row>96</xdr:row>
      <xdr:rowOff>135819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67430" y="17361959"/>
          <a:ext cx="428625" cy="278695"/>
        </a:xfrm>
        <a:prstGeom prst="rect">
          <a:avLst/>
        </a:prstGeom>
        <a:effectLst>
          <a:softEdge rad="38100"/>
        </a:effectLst>
      </xdr:spPr>
    </xdr:pic>
    <xdr:clientData/>
  </xdr:twoCellAnchor>
  <xdr:twoCellAnchor editAs="oneCell">
    <xdr:from>
      <xdr:col>0</xdr:col>
      <xdr:colOff>742870</xdr:colOff>
      <xdr:row>96</xdr:row>
      <xdr:rowOff>114300</xdr:rowOff>
    </xdr:from>
    <xdr:to>
      <xdr:col>0</xdr:col>
      <xdr:colOff>742870</xdr:colOff>
      <xdr:row>97</xdr:row>
      <xdr:rowOff>2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42870" y="18402300"/>
          <a:ext cx="0" cy="69850"/>
        </a:xfrm>
        <a:prstGeom prst="rect">
          <a:avLst/>
        </a:prstGeom>
      </xdr:spPr>
    </xdr:pic>
    <xdr:clientData/>
  </xdr:twoCellAnchor>
  <xdr:twoCellAnchor editAs="oneCell">
    <xdr:from>
      <xdr:col>0</xdr:col>
      <xdr:colOff>460481</xdr:colOff>
      <xdr:row>151</xdr:row>
      <xdr:rowOff>39688</xdr:rowOff>
    </xdr:from>
    <xdr:to>
      <xdr:col>0</xdr:col>
      <xdr:colOff>904875</xdr:colOff>
      <xdr:row>151</xdr:row>
      <xdr:rowOff>321087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60481" y="25820688"/>
          <a:ext cx="444394" cy="281399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0</xdr:col>
      <xdr:colOff>424462</xdr:colOff>
      <xdr:row>149</xdr:row>
      <xdr:rowOff>63853</xdr:rowOff>
    </xdr:from>
    <xdr:to>
      <xdr:col>0</xdr:col>
      <xdr:colOff>887933</xdr:colOff>
      <xdr:row>149</xdr:row>
      <xdr:rowOff>435040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24462" y="26952575"/>
          <a:ext cx="463471" cy="371187"/>
        </a:xfrm>
        <a:prstGeom prst="rect">
          <a:avLst/>
        </a:prstGeom>
        <a:effectLst>
          <a:softEdge rad="38100"/>
        </a:effectLst>
      </xdr:spPr>
    </xdr:pic>
    <xdr:clientData/>
  </xdr:twoCellAnchor>
  <xdr:twoCellAnchor editAs="oneCell">
    <xdr:from>
      <xdr:col>0</xdr:col>
      <xdr:colOff>187537</xdr:colOff>
      <xdr:row>5</xdr:row>
      <xdr:rowOff>10450</xdr:rowOff>
    </xdr:from>
    <xdr:to>
      <xdr:col>0</xdr:col>
      <xdr:colOff>1093611</xdr:colOff>
      <xdr:row>7</xdr:row>
      <xdr:rowOff>138499</xdr:rowOff>
    </xdr:to>
    <xdr:pic>
      <xdr:nvPicPr>
        <xdr:cNvPr id="34" name="Рисунок 33" descr="&amp;Kcy;&amp;acy;&amp;rcy;&amp;tcy;&amp;icy;&amp;ncy;&amp;kcy;&amp;icy; &amp;pcy;&amp;ocy; &amp;zcy;&amp;acy;&amp;pcy;&amp;rcy;&amp;ocy;&amp;scy;&amp;ucy; SD4+ Purm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92" b="7333"/>
        <a:stretch/>
      </xdr:blipFill>
      <xdr:spPr bwMode="auto">
        <a:xfrm>
          <a:off x="187537" y="1174617"/>
          <a:ext cx="906074" cy="49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113656</xdr:colOff>
      <xdr:row>11</xdr:row>
      <xdr:rowOff>126999</xdr:rowOff>
    </xdr:from>
    <xdr:to>
      <xdr:col>0</xdr:col>
      <xdr:colOff>1079445</xdr:colOff>
      <xdr:row>13</xdr:row>
      <xdr:rowOff>156785</xdr:rowOff>
    </xdr:to>
    <xdr:pic>
      <xdr:nvPicPr>
        <xdr:cNvPr id="35" name="Рисунок 34" descr="&amp;Kcy;&amp;acy;&amp;rcy;&amp;tcy;&amp;icy;&amp;ncy;&amp;kcy;&amp;icy; &amp;pcy;&amp;ocy; &amp;zcy;&amp;acy;&amp;pcy;&amp;rcy;&amp;ocy;&amp;scy;&amp;ucy; PEXPENTA Purm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51" t="20066" r="9296" b="24849"/>
        <a:stretch/>
      </xdr:blipFill>
      <xdr:spPr bwMode="auto">
        <a:xfrm>
          <a:off x="113656" y="2391832"/>
          <a:ext cx="965789" cy="39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352777</xdr:colOff>
      <xdr:row>36</xdr:row>
      <xdr:rowOff>117149</xdr:rowOff>
    </xdr:from>
    <xdr:to>
      <xdr:col>0</xdr:col>
      <xdr:colOff>954262</xdr:colOff>
      <xdr:row>39</xdr:row>
      <xdr:rowOff>42470</xdr:rowOff>
    </xdr:to>
    <xdr:pic>
      <xdr:nvPicPr>
        <xdr:cNvPr id="36" name="Рисунок 35" descr="&amp;Pcy;&amp;ocy;&amp;khcy;&amp;ocy;&amp;zhcy;&amp;iecy;&amp;ie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" t="25348" r="8641" b="17023"/>
        <a:stretch/>
      </xdr:blipFill>
      <xdr:spPr bwMode="auto">
        <a:xfrm>
          <a:off x="352777" y="6601205"/>
          <a:ext cx="601485" cy="47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178505</xdr:colOff>
      <xdr:row>70</xdr:row>
      <xdr:rowOff>11290</xdr:rowOff>
    </xdr:from>
    <xdr:to>
      <xdr:col>0</xdr:col>
      <xdr:colOff>1121480</xdr:colOff>
      <xdr:row>73</xdr:row>
      <xdr:rowOff>859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78505" y="11815234"/>
          <a:ext cx="942975" cy="539903"/>
        </a:xfrm>
        <a:prstGeom prst="rect">
          <a:avLst/>
        </a:prstGeom>
      </xdr:spPr>
    </xdr:pic>
    <xdr:clientData/>
  </xdr:twoCellAnchor>
  <xdr:twoCellAnchor editAs="oneCell">
    <xdr:from>
      <xdr:col>0</xdr:col>
      <xdr:colOff>527402</xdr:colOff>
      <xdr:row>97</xdr:row>
      <xdr:rowOff>63853</xdr:rowOff>
    </xdr:from>
    <xdr:to>
      <xdr:col>0</xdr:col>
      <xdr:colOff>831855</xdr:colOff>
      <xdr:row>98</xdr:row>
      <xdr:rowOff>177805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27402" y="17752131"/>
          <a:ext cx="304453" cy="297397"/>
        </a:xfrm>
        <a:prstGeom prst="rect">
          <a:avLst/>
        </a:prstGeom>
        <a:effectLst>
          <a:softEdge rad="38100"/>
        </a:effectLst>
      </xdr:spPr>
    </xdr:pic>
    <xdr:clientData/>
  </xdr:twoCellAnchor>
  <xdr:twoCellAnchor editAs="oneCell">
    <xdr:from>
      <xdr:col>0</xdr:col>
      <xdr:colOff>440893</xdr:colOff>
      <xdr:row>131</xdr:row>
      <xdr:rowOff>154798</xdr:rowOff>
    </xdr:from>
    <xdr:to>
      <xdr:col>0</xdr:col>
      <xdr:colOff>1016000</xdr:colOff>
      <xdr:row>138</xdr:row>
      <xdr:rowOff>64737</xdr:rowOff>
    </xdr:to>
    <xdr:pic>
      <xdr:nvPicPr>
        <xdr:cNvPr id="39" name="Picture 27" descr="C:\Documents and Settings\ZFE\Pulpit\Nowy folder\Тройник для подключения радиаторов никелированый длина 300 мм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893" y="19832742"/>
          <a:ext cx="575107" cy="5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259079</xdr:colOff>
      <xdr:row>152</xdr:row>
      <xdr:rowOff>44435</xdr:rowOff>
    </xdr:from>
    <xdr:to>
      <xdr:col>0</xdr:col>
      <xdr:colOff>1089660</xdr:colOff>
      <xdr:row>152</xdr:row>
      <xdr:rowOff>493281</xdr:rowOff>
    </xdr:to>
    <xdr:pic>
      <xdr:nvPicPr>
        <xdr:cNvPr id="40" name="Picture 2" descr="C:\Users\Андрей\Desktop\Мои ДОКИ\PURMO\Я\ручная гидр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13" t="2554" r="1168" b="-2583"/>
        <a:stretch/>
      </xdr:blipFill>
      <xdr:spPr bwMode="auto">
        <a:xfrm>
          <a:off x="259079" y="29209985"/>
          <a:ext cx="830581" cy="448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358139</xdr:colOff>
      <xdr:row>159</xdr:row>
      <xdr:rowOff>58924</xdr:rowOff>
    </xdr:from>
    <xdr:to>
      <xdr:col>0</xdr:col>
      <xdr:colOff>932759</xdr:colOff>
      <xdr:row>159</xdr:row>
      <xdr:rowOff>477715</xdr:rowOff>
    </xdr:to>
    <xdr:pic>
      <xdr:nvPicPr>
        <xdr:cNvPr id="42" name="Picture 2" descr="C:\Users\Андрей\Desktop\Мои ДОКИ\PURMO\Збигнев\аккумуляторный набор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6" t="3445" r="3021" b="7160"/>
        <a:stretch/>
      </xdr:blipFill>
      <xdr:spPr bwMode="auto">
        <a:xfrm rot="5400000">
          <a:off x="436053" y="30378460"/>
          <a:ext cx="418791" cy="57462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302684</xdr:colOff>
      <xdr:row>0</xdr:row>
      <xdr:rowOff>52685</xdr:rowOff>
    </xdr:from>
    <xdr:to>
      <xdr:col>6</xdr:col>
      <xdr:colOff>75495</xdr:colOff>
      <xdr:row>2</xdr:row>
      <xdr:rowOff>55969</xdr:rowOff>
    </xdr:to>
    <xdr:pic>
      <xdr:nvPicPr>
        <xdr:cNvPr id="44" name="Рисунок 43" descr="Hewing GmbH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0128" y="52685"/>
          <a:ext cx="1085145" cy="370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532332</xdr:colOff>
      <xdr:row>140</xdr:row>
      <xdr:rowOff>105833</xdr:rowOff>
    </xdr:from>
    <xdr:to>
      <xdr:col>0</xdr:col>
      <xdr:colOff>791912</xdr:colOff>
      <xdr:row>142</xdr:row>
      <xdr:rowOff>162275</xdr:rowOff>
    </xdr:to>
    <xdr:pic>
      <xdr:nvPicPr>
        <xdr:cNvPr id="45" name="Рисунок 3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32" y="20976166"/>
          <a:ext cx="259580" cy="23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529168</xdr:colOff>
      <xdr:row>25</xdr:row>
      <xdr:rowOff>35276</xdr:rowOff>
    </xdr:from>
    <xdr:to>
      <xdr:col>0</xdr:col>
      <xdr:colOff>912884</xdr:colOff>
      <xdr:row>26</xdr:row>
      <xdr:rowOff>158748</xdr:rowOff>
    </xdr:to>
    <xdr:pic>
      <xdr:nvPicPr>
        <xdr:cNvPr id="46" name="Рисунок 45" descr="&amp;Pcy;&amp;ocy;&amp;khcy;&amp;ocy;&amp;zhcy;&amp;iecy;&amp;ie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ECE6F2D5-6E16-4423-8AAD-2B83FD1063D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73" t="12737" r="16534" b="12923"/>
        <a:stretch/>
      </xdr:blipFill>
      <xdr:spPr bwMode="auto">
        <a:xfrm rot="16200000">
          <a:off x="567568" y="4829932"/>
          <a:ext cx="306916" cy="383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465665</xdr:colOff>
      <xdr:row>115</xdr:row>
      <xdr:rowOff>176389</xdr:rowOff>
    </xdr:from>
    <xdr:to>
      <xdr:col>0</xdr:col>
      <xdr:colOff>883174</xdr:colOff>
      <xdr:row>118</xdr:row>
      <xdr:rowOff>50620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63F12DAD-B090-4020-9F68-062133DB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65665" y="20531667"/>
          <a:ext cx="417509" cy="417509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0</xdr:col>
      <xdr:colOff>338665</xdr:colOff>
      <xdr:row>17</xdr:row>
      <xdr:rowOff>14111</xdr:rowOff>
    </xdr:from>
    <xdr:to>
      <xdr:col>0</xdr:col>
      <xdr:colOff>1044222</xdr:colOff>
      <xdr:row>20</xdr:row>
      <xdr:rowOff>169335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CAC23DCF-8809-409F-8A5A-A01CB835C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38665" y="3379611"/>
          <a:ext cx="705557" cy="705557"/>
        </a:xfrm>
        <a:prstGeom prst="rect">
          <a:avLst/>
        </a:prstGeom>
        <a:effectLst>
          <a:softEdge rad="127000"/>
        </a:effectLst>
      </xdr:spPr>
    </xdr:pic>
    <xdr:clientData/>
  </xdr:twoCellAnchor>
  <xdr:twoCellAnchor editAs="oneCell">
    <xdr:from>
      <xdr:col>0</xdr:col>
      <xdr:colOff>335311</xdr:colOff>
      <xdr:row>21</xdr:row>
      <xdr:rowOff>17811</xdr:rowOff>
    </xdr:from>
    <xdr:to>
      <xdr:col>0</xdr:col>
      <xdr:colOff>1037167</xdr:colOff>
      <xdr:row>24</xdr:row>
      <xdr:rowOff>169332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AAAE5C24-E279-48B2-9AEA-A2A8330E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335311" y="4117089"/>
          <a:ext cx="701856" cy="701854"/>
        </a:xfrm>
        <a:prstGeom prst="rect">
          <a:avLst/>
        </a:prstGeom>
        <a:effectLst>
          <a:softEdge rad="127000"/>
        </a:effectLst>
      </xdr:spPr>
    </xdr:pic>
    <xdr:clientData/>
  </xdr:twoCellAnchor>
  <xdr:twoCellAnchor editAs="oneCell">
    <xdr:from>
      <xdr:col>0</xdr:col>
      <xdr:colOff>515055</xdr:colOff>
      <xdr:row>139</xdr:row>
      <xdr:rowOff>28222</xdr:rowOff>
    </xdr:from>
    <xdr:to>
      <xdr:col>0</xdr:col>
      <xdr:colOff>833001</xdr:colOff>
      <xdr:row>139</xdr:row>
      <xdr:rowOff>310443</xdr:rowOff>
    </xdr:to>
    <xdr:pic>
      <xdr:nvPicPr>
        <xdr:cNvPr id="50" name="Рисунок 49" descr="1 6276 15">
          <a:extLst>
            <a:ext uri="{FF2B5EF4-FFF2-40B4-BE49-F238E27FC236}">
              <a16:creationId xmlns:a16="http://schemas.microsoft.com/office/drawing/2014/main" id="{F84B9700-D035-4122-9134-E73970CADCC2}"/>
            </a:ext>
          </a:extLst>
        </xdr:cNvPr>
        <xdr:cNvPicPr/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055" y="25251833"/>
          <a:ext cx="317946" cy="2822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301625</xdr:colOff>
      <xdr:row>153</xdr:row>
      <xdr:rowOff>31749</xdr:rowOff>
    </xdr:from>
    <xdr:to>
      <xdr:col>0</xdr:col>
      <xdr:colOff>607830</xdr:colOff>
      <xdr:row>154</xdr:row>
      <xdr:rowOff>155393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4997F3F-9B82-4596-A749-645B6EAA7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01625" y="26685874"/>
          <a:ext cx="306205" cy="30620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762001</xdr:colOff>
      <xdr:row>153</xdr:row>
      <xdr:rowOff>36330</xdr:rowOff>
    </xdr:from>
    <xdr:to>
      <xdr:col>0</xdr:col>
      <xdr:colOff>1071562</xdr:colOff>
      <xdr:row>154</xdr:row>
      <xdr:rowOff>163330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676B2B2-B1BF-4E1C-85C8-8F7E0FC6F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62001" y="26690455"/>
          <a:ext cx="309561" cy="309561"/>
        </a:xfrm>
        <a:prstGeom prst="rect">
          <a:avLst/>
        </a:prstGeom>
      </xdr:spPr>
    </xdr:pic>
    <xdr:clientData/>
  </xdr:twoCellAnchor>
  <xdr:twoCellAnchor editAs="oneCell">
    <xdr:from>
      <xdr:col>0</xdr:col>
      <xdr:colOff>293688</xdr:colOff>
      <xdr:row>182</xdr:row>
      <xdr:rowOff>176783</xdr:rowOff>
    </xdr:from>
    <xdr:to>
      <xdr:col>0</xdr:col>
      <xdr:colOff>984249</xdr:colOff>
      <xdr:row>184</xdr:row>
      <xdr:rowOff>330199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DB1FF7B7-8003-4C98-8B91-B339C26BD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93688" y="31371158"/>
          <a:ext cx="690561" cy="677020"/>
        </a:xfrm>
        <a:prstGeom prst="rect">
          <a:avLst/>
        </a:prstGeom>
        <a:effectLst>
          <a:softEdge rad="38100"/>
        </a:effectLst>
      </xdr:spPr>
    </xdr:pic>
    <xdr:clientData/>
  </xdr:twoCellAnchor>
  <xdr:twoCellAnchor editAs="oneCell">
    <xdr:from>
      <xdr:col>0</xdr:col>
      <xdr:colOff>261937</xdr:colOff>
      <xdr:row>179</xdr:row>
      <xdr:rowOff>9418</xdr:rowOff>
    </xdr:from>
    <xdr:to>
      <xdr:col>0</xdr:col>
      <xdr:colOff>1016000</xdr:colOff>
      <xdr:row>182</xdr:row>
      <xdr:rowOff>166347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1EF4302F-85F2-4CC3-BF5D-C48F16A43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261937" y="30656106"/>
          <a:ext cx="754063" cy="704616"/>
        </a:xfrm>
        <a:prstGeom prst="rect">
          <a:avLst/>
        </a:prstGeom>
        <a:effectLst>
          <a:glow>
            <a:schemeClr val="accent1"/>
          </a:glow>
          <a:softEdge rad="38100"/>
        </a:effectLst>
      </xdr:spPr>
    </xdr:pic>
    <xdr:clientData/>
  </xdr:twoCellAnchor>
  <xdr:twoCellAnchor editAs="oneCell">
    <xdr:from>
      <xdr:col>0</xdr:col>
      <xdr:colOff>515056</xdr:colOff>
      <xdr:row>144</xdr:row>
      <xdr:rowOff>42334</xdr:rowOff>
    </xdr:from>
    <xdr:to>
      <xdr:col>0</xdr:col>
      <xdr:colOff>816328</xdr:colOff>
      <xdr:row>145</xdr:row>
      <xdr:rowOff>156169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ABEB588-7EF1-4E05-B3A5-AF0117C3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056" y="21350112"/>
          <a:ext cx="301272" cy="297281"/>
        </a:xfrm>
        <a:prstGeom prst="rect">
          <a:avLst/>
        </a:prstGeom>
        <a:noFill/>
        <a:effectLst>
          <a:softEdge rad="381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139</xdr:row>
      <xdr:rowOff>171450</xdr:rowOff>
    </xdr:from>
    <xdr:to>
      <xdr:col>3</xdr:col>
      <xdr:colOff>1168400</xdr:colOff>
      <xdr:row>142</xdr:row>
      <xdr:rowOff>97790</xdr:rowOff>
    </xdr:to>
    <xdr:sp macro="" textlink="">
      <xdr:nvSpPr>
        <xdr:cNvPr id="2" name="AutoShape 20" descr="&amp;Kcy;&amp;acy;&amp;rcy;&amp;tcy;&amp;icy;&amp;ncy;&amp;kcy;&amp;icy; &amp;pcy;&amp;ocy; &amp;zcy;&amp;acy;&amp;pcy;&amp;rcy;&amp;ocy;&amp;scy;&amp;ucy; &amp;iecy;&amp;vcy;&amp;rcy;&amp;ocy;&amp;kcy;&amp;ocy;&amp;ncy;&amp;ucy;&amp;scy; &amp;lcy;&amp;acy;&amp;tcy;&amp;ucy;&amp;ncy;&amp;softcy; Pur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76225" y="17697450"/>
          <a:ext cx="2346325" cy="478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695325</xdr:colOff>
      <xdr:row>139</xdr:row>
      <xdr:rowOff>171450</xdr:rowOff>
    </xdr:from>
    <xdr:to>
      <xdr:col>3</xdr:col>
      <xdr:colOff>1168400</xdr:colOff>
      <xdr:row>142</xdr:row>
      <xdr:rowOff>97790</xdr:rowOff>
    </xdr:to>
    <xdr:sp macro="" textlink="">
      <xdr:nvSpPr>
        <xdr:cNvPr id="3" name="AutoShape 20" descr="&amp;Kcy;&amp;acy;&amp;rcy;&amp;tcy;&amp;icy;&amp;ncy;&amp;kcy;&amp;icy; &amp;pcy;&amp;ocy; &amp;zcy;&amp;acy;&amp;pcy;&amp;rcy;&amp;ocy;&amp;scy;&amp;ucy; &amp;iecy;&amp;vcy;&amp;rcy;&amp;ocy;&amp;kcy;&amp;ocy;&amp;ncy;&amp;ucy;&amp;scy; &amp;lcy;&amp;acy;&amp;tcy;&amp;ucy;&amp;ncy;&amp;softcy; Purm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76225" y="17697450"/>
          <a:ext cx="2346325" cy="478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695325</xdr:colOff>
      <xdr:row>174</xdr:row>
      <xdr:rowOff>171450</xdr:rowOff>
    </xdr:from>
    <xdr:to>
      <xdr:col>3</xdr:col>
      <xdr:colOff>1329055</xdr:colOff>
      <xdr:row>188</xdr:row>
      <xdr:rowOff>82550</xdr:rowOff>
    </xdr:to>
    <xdr:sp macro="" textlink="">
      <xdr:nvSpPr>
        <xdr:cNvPr id="13" name="AutoShape 20" descr="&amp;Kcy;&amp;acy;&amp;rcy;&amp;tcy;&amp;icy;&amp;ncy;&amp;kcy;&amp;icy; &amp;pcy;&amp;ocy; &amp;zcy;&amp;acy;&amp;pcy;&amp;rcy;&amp;ocy;&amp;scy;&amp;ucy; &amp;iecy;&amp;vcy;&amp;rcy;&amp;ocy;&amp;kcy;&amp;ocy;&amp;ncy;&amp;ucy;&amp;scy; &amp;lcy;&amp;acy;&amp;tcy;&amp;ucy;&amp;ncy;&amp;softcy; Purm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76225" y="22142450"/>
          <a:ext cx="2481580" cy="248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196850</xdr:colOff>
      <xdr:row>1</xdr:row>
      <xdr:rowOff>50800</xdr:rowOff>
    </xdr:from>
    <xdr:to>
      <xdr:col>1</xdr:col>
      <xdr:colOff>1105040</xdr:colOff>
      <xdr:row>4</xdr:row>
      <xdr:rowOff>101600</xdr:rowOff>
    </xdr:to>
    <xdr:pic>
      <xdr:nvPicPr>
        <xdr:cNvPr id="18" name="Рисунок 17" descr="Hewing GmbH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50800"/>
          <a:ext cx="118759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695325</xdr:colOff>
      <xdr:row>146</xdr:row>
      <xdr:rowOff>171450</xdr:rowOff>
    </xdr:from>
    <xdr:to>
      <xdr:col>1</xdr:col>
      <xdr:colOff>1045210</xdr:colOff>
      <xdr:row>148</xdr:row>
      <xdr:rowOff>77470</xdr:rowOff>
    </xdr:to>
    <xdr:sp macro="" textlink="">
      <xdr:nvSpPr>
        <xdr:cNvPr id="21" name="AutoShape 20" descr="&amp;Kcy;&amp;acy;&amp;rcy;&amp;tcy;&amp;icy;&amp;ncy;&amp;kcy;&amp;icy; &amp;pcy;&amp;ocy; &amp;zcy;&amp;acy;&amp;pcy;&amp;rcy;&amp;ocy;&amp;scy;&amp;ucy; &amp;iecy;&amp;vcy;&amp;rcy;&amp;ocy;&amp;kcy;&amp;ocy;&amp;ncy;&amp;ucy;&amp;scy; &amp;lcy;&amp;acy;&amp;tcy;&amp;ucy;&amp;ncy;&amp;softcy; Purm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95325" y="25908000"/>
          <a:ext cx="1048385" cy="20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695325</xdr:colOff>
      <xdr:row>146</xdr:row>
      <xdr:rowOff>171450</xdr:rowOff>
    </xdr:from>
    <xdr:to>
      <xdr:col>1</xdr:col>
      <xdr:colOff>1045210</xdr:colOff>
      <xdr:row>148</xdr:row>
      <xdr:rowOff>77470</xdr:rowOff>
    </xdr:to>
    <xdr:sp macro="" textlink="">
      <xdr:nvSpPr>
        <xdr:cNvPr id="22" name="AutoShape 20" descr="&amp;Kcy;&amp;acy;&amp;rcy;&amp;tcy;&amp;icy;&amp;ncy;&amp;kcy;&amp;icy; &amp;pcy;&amp;ocy; &amp;zcy;&amp;acy;&amp;pcy;&amp;rcy;&amp;ocy;&amp;scy;&amp;ucy; &amp;iecy;&amp;vcy;&amp;rcy;&amp;ocy;&amp;kcy;&amp;ocy;&amp;ncy;&amp;ucy;&amp;scy; &amp;lcy;&amp;acy;&amp;tcy;&amp;ucy;&amp;ncy;&amp;softcy; Purm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95325" y="26092150"/>
          <a:ext cx="1048385" cy="20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695325</xdr:colOff>
      <xdr:row>21</xdr:row>
      <xdr:rowOff>171450</xdr:rowOff>
    </xdr:from>
    <xdr:to>
      <xdr:col>1</xdr:col>
      <xdr:colOff>1045210</xdr:colOff>
      <xdr:row>23</xdr:row>
      <xdr:rowOff>77470</xdr:rowOff>
    </xdr:to>
    <xdr:sp macro="" textlink="">
      <xdr:nvSpPr>
        <xdr:cNvPr id="8" name="AutoShape 20" descr="&amp;Kcy;&amp;acy;&amp;rcy;&amp;tcy;&amp;icy;&amp;ncy;&amp;kcy;&amp;icy; &amp;pcy;&amp;ocy; &amp;zcy;&amp;acy;&amp;pcy;&amp;rcy;&amp;ocy;&amp;scy;&amp;ucy; &amp;iecy;&amp;vcy;&amp;rcy;&amp;ocy;&amp;kcy;&amp;ocy;&amp;ncy;&amp;ucy;&amp;scy; &amp;lcy;&amp;acy;&amp;tcy;&amp;ucy;&amp;ncy;&amp;softcy; Purmo">
          <a:extLst>
            <a:ext uri="{FF2B5EF4-FFF2-40B4-BE49-F238E27FC236}">
              <a16:creationId xmlns:a16="http://schemas.microsoft.com/office/drawing/2014/main" id="{A1F5946C-9F23-4C2F-8DFB-1A898A842B69}"/>
            </a:ext>
          </a:extLst>
        </xdr:cNvPr>
        <xdr:cNvSpPr>
          <a:spLocks noChangeAspect="1" noChangeArrowheads="1"/>
        </xdr:cNvSpPr>
      </xdr:nvSpPr>
      <xdr:spPr bwMode="auto">
        <a:xfrm>
          <a:off x="695325" y="24618950"/>
          <a:ext cx="1048385" cy="20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317500</xdr:colOff>
      <xdr:row>0</xdr:row>
      <xdr:rowOff>84171</xdr:rowOff>
    </xdr:from>
    <xdr:to>
      <xdr:col>11</xdr:col>
      <xdr:colOff>930770</xdr:colOff>
      <xdr:row>3</xdr:row>
      <xdr:rowOff>127001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F2AF1B4-8EB5-4A58-80D6-CA612FABDF4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611" y="84171"/>
          <a:ext cx="613270" cy="3885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232834</xdr:colOff>
      <xdr:row>4</xdr:row>
      <xdr:rowOff>78460</xdr:rowOff>
    </xdr:from>
    <xdr:to>
      <xdr:col>11</xdr:col>
      <xdr:colOff>1037802</xdr:colOff>
      <xdr:row>7</xdr:row>
      <xdr:rowOff>7055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5E84C66E-4F75-4F82-B02A-33FA4E17873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7945" y="565293"/>
          <a:ext cx="804968" cy="366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TTIG\&#1058;&#1056;&#1059;&#1041;&#1040;\&#1055;&#1056;&#1040;&#1049;&#1057;&#1067;-&#1089;&#1077;&#1073;&#1077;&#1089;&#1090;&#1086;&#1080;&#1084;&#1086;&#1089;&#1090;&#1100;-&#1089;&#1090;&#1072;&#1090;&#1080;&#1089;&#1090;&#1080;&#1082;&#1072;\&#1055;&#1088;&#1072;&#1081;&#1089;&#1099;\PEX_&#1077;&#1074;&#1088;&#1086;_01.01.2019_sh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Прайс 2017"/>
      <sheetName val="Прайс 2017 евро"/>
      <sheetName val="Лист1"/>
      <sheetName val="Прайс 2019 евро"/>
    </sheetNames>
    <sheetDataSet>
      <sheetData sheetId="0"/>
      <sheetData sheetId="1">
        <row r="9">
          <cell r="G9" t="str">
            <v>м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</sheetPr>
  <dimension ref="A1:AM189"/>
  <sheetViews>
    <sheetView showGridLines="0" tabSelected="1" view="pageBreakPreview" topLeftCell="A185" zoomScale="90" zoomScaleNormal="100" zoomScaleSheetLayoutView="90" workbookViewId="0">
      <selection activeCell="B5" sqref="B5"/>
    </sheetView>
  </sheetViews>
  <sheetFormatPr defaultRowHeight="14.4" outlineLevelRow="2"/>
  <cols>
    <col min="1" max="1" width="19.109375" style="9" customWidth="1"/>
    <col min="2" max="2" width="17.88671875" style="10" customWidth="1"/>
    <col min="3" max="3" width="59.77734375" style="10" customWidth="1"/>
    <col min="4" max="4" width="10.33203125" style="10" hidden="1" customWidth="1"/>
    <col min="5" max="5" width="8.77734375" style="11" customWidth="1"/>
    <col min="6" max="6" width="10.109375" style="12" customWidth="1"/>
    <col min="7" max="7" width="4.44140625" style="11" customWidth="1"/>
    <col min="8" max="8" width="22.77734375" customWidth="1"/>
  </cols>
  <sheetData>
    <row r="1" spans="1:39">
      <c r="A1" s="100" t="s">
        <v>398</v>
      </c>
      <c r="B1" s="101"/>
      <c r="C1" s="101"/>
      <c r="D1" s="101"/>
      <c r="E1" s="102"/>
      <c r="F1" s="103"/>
      <c r="G1" s="104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>
      <c r="A2" s="106" t="s">
        <v>0</v>
      </c>
      <c r="B2" s="107"/>
      <c r="C2" s="107"/>
      <c r="D2" s="108"/>
      <c r="E2" s="109"/>
      <c r="F2" s="110"/>
      <c r="G2" s="111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1:39">
      <c r="A3" s="112"/>
      <c r="B3" s="107"/>
      <c r="C3" s="113"/>
      <c r="D3" s="113"/>
      <c r="E3" s="172" t="s">
        <v>313</v>
      </c>
      <c r="F3" s="172"/>
      <c r="G3" s="17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ht="34.200000000000003" customHeight="1">
      <c r="A4" s="114"/>
      <c r="B4" s="115" t="s">
        <v>1</v>
      </c>
      <c r="C4" s="116" t="s">
        <v>2</v>
      </c>
      <c r="D4" s="117" t="s">
        <v>3</v>
      </c>
      <c r="E4" s="118" t="s">
        <v>4</v>
      </c>
      <c r="F4" s="119" t="s">
        <v>5</v>
      </c>
      <c r="G4" s="115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ht="14.55" customHeight="1">
      <c r="A5" s="120"/>
      <c r="B5" s="85" t="s">
        <v>7</v>
      </c>
      <c r="C5" s="121" t="s">
        <v>8</v>
      </c>
      <c r="D5" s="122"/>
      <c r="E5" s="123">
        <v>100</v>
      </c>
      <c r="F5" s="124">
        <v>1.68</v>
      </c>
      <c r="G5" s="123" t="s">
        <v>9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</row>
    <row r="6" spans="1:39" ht="14.55" customHeight="1">
      <c r="A6" s="120"/>
      <c r="B6" s="86" t="s">
        <v>10</v>
      </c>
      <c r="C6" s="121" t="s">
        <v>11</v>
      </c>
      <c r="D6" s="122"/>
      <c r="E6" s="123">
        <v>600</v>
      </c>
      <c r="F6" s="124">
        <v>1.68</v>
      </c>
      <c r="G6" s="123" t="s">
        <v>9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ht="14.55" customHeight="1">
      <c r="A7" s="120"/>
      <c r="B7" s="86" t="s">
        <v>12</v>
      </c>
      <c r="C7" s="121" t="s">
        <v>13</v>
      </c>
      <c r="D7" s="122"/>
      <c r="E7" s="123">
        <v>100</v>
      </c>
      <c r="F7" s="124">
        <v>2.56</v>
      </c>
      <c r="G7" s="123" t="s">
        <v>9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</row>
    <row r="8" spans="1:39" ht="14.55" customHeight="1">
      <c r="A8" s="120"/>
      <c r="B8" s="86" t="s">
        <v>301</v>
      </c>
      <c r="C8" s="121" t="s">
        <v>14</v>
      </c>
      <c r="D8" s="122"/>
      <c r="E8" s="123">
        <v>50</v>
      </c>
      <c r="F8" s="124">
        <v>4.6100000000000003</v>
      </c>
      <c r="G8" s="123" t="s">
        <v>9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</row>
    <row r="9" spans="1:39" ht="14.55" customHeight="1">
      <c r="A9" s="125"/>
      <c r="B9" s="86" t="s">
        <v>302</v>
      </c>
      <c r="C9" s="121" t="s">
        <v>15</v>
      </c>
      <c r="D9" s="122"/>
      <c r="E9" s="123">
        <v>50</v>
      </c>
      <c r="F9" s="124">
        <v>8.48</v>
      </c>
      <c r="G9" s="123" t="s">
        <v>9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</row>
    <row r="10" spans="1:39" ht="14.55" customHeight="1">
      <c r="A10" s="120"/>
      <c r="B10" s="86" t="s">
        <v>16</v>
      </c>
      <c r="C10" s="121" t="s">
        <v>17</v>
      </c>
      <c r="D10" s="122"/>
      <c r="E10" s="123">
        <v>120</v>
      </c>
      <c r="F10" s="124">
        <v>1.51</v>
      </c>
      <c r="G10" s="123" t="s">
        <v>9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</row>
    <row r="11" spans="1:39" ht="14.55" customHeight="1">
      <c r="A11" s="120"/>
      <c r="B11" s="86" t="s">
        <v>18</v>
      </c>
      <c r="C11" s="121" t="s">
        <v>19</v>
      </c>
      <c r="D11" s="122"/>
      <c r="E11" s="123">
        <v>240</v>
      </c>
      <c r="F11" s="124">
        <v>1.51</v>
      </c>
      <c r="G11" s="123" t="s">
        <v>9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</row>
    <row r="12" spans="1:39" ht="14.55" customHeight="1">
      <c r="A12" s="120"/>
      <c r="B12" s="86" t="s">
        <v>20</v>
      </c>
      <c r="C12" s="121" t="s">
        <v>21</v>
      </c>
      <c r="D12" s="122"/>
      <c r="E12" s="123">
        <v>600</v>
      </c>
      <c r="F12" s="124">
        <v>1.51</v>
      </c>
      <c r="G12" s="123" t="s">
        <v>9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</row>
    <row r="13" spans="1:39" ht="14.55" customHeight="1">
      <c r="A13" s="120"/>
      <c r="B13" s="86" t="s">
        <v>22</v>
      </c>
      <c r="C13" s="121" t="s">
        <v>23</v>
      </c>
      <c r="D13" s="122"/>
      <c r="E13" s="123">
        <v>120</v>
      </c>
      <c r="F13" s="124">
        <v>1.68</v>
      </c>
      <c r="G13" s="123" t="s">
        <v>9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ht="14.55" customHeight="1">
      <c r="A14" s="120"/>
      <c r="B14" s="86" t="s">
        <v>24</v>
      </c>
      <c r="C14" s="121" t="s">
        <v>25</v>
      </c>
      <c r="D14" s="122"/>
      <c r="E14" s="123">
        <v>240</v>
      </c>
      <c r="F14" s="124">
        <v>1.68</v>
      </c>
      <c r="G14" s="123" t="s">
        <v>9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</row>
    <row r="15" spans="1:39" ht="14.55" customHeight="1">
      <c r="A15" s="120"/>
      <c r="B15" s="86" t="s">
        <v>26</v>
      </c>
      <c r="C15" s="121" t="s">
        <v>27</v>
      </c>
      <c r="D15" s="122"/>
      <c r="E15" s="123">
        <v>500</v>
      </c>
      <c r="F15" s="124">
        <v>1.68</v>
      </c>
      <c r="G15" s="123" t="s">
        <v>9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</row>
    <row r="16" spans="1:39" ht="14.55" customHeight="1">
      <c r="A16" s="120"/>
      <c r="B16" s="86" t="s">
        <v>28</v>
      </c>
      <c r="C16" s="121" t="s">
        <v>29</v>
      </c>
      <c r="D16" s="122"/>
      <c r="E16" s="123">
        <v>50</v>
      </c>
      <c r="F16" s="124">
        <v>3.43</v>
      </c>
      <c r="G16" s="123" t="s">
        <v>9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</row>
    <row r="17" spans="1:39" ht="14.55" customHeight="1">
      <c r="A17" s="125"/>
      <c r="B17" s="86" t="s">
        <v>30</v>
      </c>
      <c r="C17" s="121" t="s">
        <v>31</v>
      </c>
      <c r="D17" s="122"/>
      <c r="E17" s="123">
        <v>120</v>
      </c>
      <c r="F17" s="124">
        <v>3.8</v>
      </c>
      <c r="G17" s="123" t="s">
        <v>9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</row>
    <row r="18" spans="1:39" ht="14.55" customHeight="1">
      <c r="A18" s="120"/>
      <c r="B18" s="87" t="s">
        <v>303</v>
      </c>
      <c r="C18" s="126" t="s">
        <v>33</v>
      </c>
      <c r="D18" s="122"/>
      <c r="E18" s="123">
        <v>100</v>
      </c>
      <c r="F18" s="124">
        <v>0.98</v>
      </c>
      <c r="G18" s="123" t="s">
        <v>34</v>
      </c>
      <c r="H18" s="164" t="s">
        <v>311</v>
      </c>
      <c r="I18" s="165" t="s">
        <v>32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</row>
    <row r="19" spans="1:39" ht="14.55" customHeight="1">
      <c r="A19" s="120"/>
      <c r="B19" s="88" t="s">
        <v>35</v>
      </c>
      <c r="C19" s="88" t="s">
        <v>36</v>
      </c>
      <c r="D19" s="122"/>
      <c r="E19" s="123">
        <v>50</v>
      </c>
      <c r="F19" s="124">
        <v>1.36</v>
      </c>
      <c r="G19" s="123" t="s">
        <v>34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</row>
    <row r="20" spans="1:39" ht="14.55" customHeight="1">
      <c r="A20" s="120"/>
      <c r="B20" s="86" t="s">
        <v>37</v>
      </c>
      <c r="C20" s="121" t="s">
        <v>38</v>
      </c>
      <c r="D20" s="122"/>
      <c r="E20" s="123">
        <v>30</v>
      </c>
      <c r="F20" s="124">
        <v>1.98</v>
      </c>
      <c r="G20" s="123" t="s">
        <v>34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</row>
    <row r="21" spans="1:39" ht="14.55" customHeight="1">
      <c r="A21" s="120"/>
      <c r="B21" s="86" t="s">
        <v>39</v>
      </c>
      <c r="C21" s="121" t="s">
        <v>40</v>
      </c>
      <c r="D21" s="122"/>
      <c r="E21" s="123">
        <v>20</v>
      </c>
      <c r="F21" s="124">
        <v>3.53</v>
      </c>
      <c r="G21" s="123" t="s">
        <v>34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</row>
    <row r="22" spans="1:39" ht="14.55" customHeight="1">
      <c r="A22" s="127"/>
      <c r="B22" s="86" t="s">
        <v>41</v>
      </c>
      <c r="C22" s="121" t="s">
        <v>278</v>
      </c>
      <c r="D22" s="122"/>
      <c r="E22" s="123">
        <v>20</v>
      </c>
      <c r="F22" s="124">
        <v>1.74</v>
      </c>
      <c r="G22" s="123" t="s">
        <v>34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ht="14.55" customHeight="1">
      <c r="A23" s="120"/>
      <c r="B23" s="86" t="s">
        <v>42</v>
      </c>
      <c r="C23" s="121" t="s">
        <v>279</v>
      </c>
      <c r="D23" s="122"/>
      <c r="E23" s="123">
        <v>20</v>
      </c>
      <c r="F23" s="124">
        <v>3.37</v>
      </c>
      <c r="G23" s="123" t="s">
        <v>34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</row>
    <row r="24" spans="1:39" ht="14.55" customHeight="1">
      <c r="A24" s="120"/>
      <c r="B24" s="86" t="s">
        <v>43</v>
      </c>
      <c r="C24" s="121" t="s">
        <v>280</v>
      </c>
      <c r="D24" s="122"/>
      <c r="E24" s="123">
        <v>10</v>
      </c>
      <c r="F24" s="124">
        <v>3.96</v>
      </c>
      <c r="G24" s="123" t="s">
        <v>34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</row>
    <row r="25" spans="1:39" ht="14.55" customHeight="1">
      <c r="A25" s="120"/>
      <c r="B25" s="86" t="s">
        <v>44</v>
      </c>
      <c r="C25" s="121" t="s">
        <v>281</v>
      </c>
      <c r="D25" s="122"/>
      <c r="E25" s="123">
        <v>10</v>
      </c>
      <c r="F25" s="124">
        <v>6.57</v>
      </c>
      <c r="G25" s="123" t="s">
        <v>34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</row>
    <row r="26" spans="1:39" ht="14.55" customHeight="1">
      <c r="A26" s="127"/>
      <c r="B26" s="89" t="s">
        <v>45</v>
      </c>
      <c r="C26" s="121" t="s">
        <v>282</v>
      </c>
      <c r="D26" s="122"/>
      <c r="E26" s="123">
        <v>20</v>
      </c>
      <c r="F26" s="124">
        <v>2.33</v>
      </c>
      <c r="G26" s="123" t="s">
        <v>34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</row>
    <row r="27" spans="1:39" ht="14.55" customHeight="1">
      <c r="A27" s="125"/>
      <c r="B27" s="89" t="s">
        <v>46</v>
      </c>
      <c r="C27" s="121" t="s">
        <v>283</v>
      </c>
      <c r="D27" s="122"/>
      <c r="E27" s="123">
        <v>10</v>
      </c>
      <c r="F27" s="124">
        <v>3.37</v>
      </c>
      <c r="G27" s="123" t="s">
        <v>34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</row>
    <row r="28" spans="1:39" ht="14.55" customHeight="1">
      <c r="A28" s="120"/>
      <c r="B28" s="89" t="s">
        <v>47</v>
      </c>
      <c r="C28" s="121" t="s">
        <v>287</v>
      </c>
      <c r="D28" s="122"/>
      <c r="E28" s="123">
        <v>10</v>
      </c>
      <c r="F28" s="124">
        <v>11.24</v>
      </c>
      <c r="G28" s="123" t="s">
        <v>34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</row>
    <row r="29" spans="1:39" ht="14.55" customHeight="1">
      <c r="A29" s="120"/>
      <c r="B29" s="89" t="s">
        <v>48</v>
      </c>
      <c r="C29" s="121" t="s">
        <v>284</v>
      </c>
      <c r="D29" s="122"/>
      <c r="E29" s="123">
        <v>10</v>
      </c>
      <c r="F29" s="124">
        <v>11.24</v>
      </c>
      <c r="G29" s="123" t="s">
        <v>34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</row>
    <row r="30" spans="1:39" ht="14.55" hidden="1" customHeight="1">
      <c r="A30" s="120"/>
      <c r="B30" s="151" t="s">
        <v>49</v>
      </c>
      <c r="C30" s="152" t="s">
        <v>285</v>
      </c>
      <c r="D30" s="153"/>
      <c r="E30" s="154">
        <v>10</v>
      </c>
      <c r="F30" s="155" t="e">
        <v>#VALUE!</v>
      </c>
      <c r="G30" s="154" t="s">
        <v>34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</row>
    <row r="31" spans="1:39" ht="14.55" hidden="1" customHeight="1">
      <c r="A31" s="120"/>
      <c r="B31" s="151" t="s">
        <v>50</v>
      </c>
      <c r="C31" s="152" t="s">
        <v>286</v>
      </c>
      <c r="D31" s="153"/>
      <c r="E31" s="154">
        <v>10</v>
      </c>
      <c r="F31" s="155" t="e">
        <v>#VALUE!</v>
      </c>
      <c r="G31" s="154" t="s">
        <v>34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39" ht="14.55" customHeight="1">
      <c r="A32" s="125"/>
      <c r="B32" s="89" t="s">
        <v>51</v>
      </c>
      <c r="C32" s="121" t="s">
        <v>341</v>
      </c>
      <c r="D32" s="122"/>
      <c r="E32" s="123">
        <v>10</v>
      </c>
      <c r="F32" s="124">
        <v>12.23</v>
      </c>
      <c r="G32" s="123" t="s">
        <v>34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</row>
    <row r="33" spans="1:39" ht="14.55" customHeight="1">
      <c r="A33" s="120"/>
      <c r="B33" s="86" t="s">
        <v>52</v>
      </c>
      <c r="C33" s="121" t="s">
        <v>53</v>
      </c>
      <c r="D33" s="122"/>
      <c r="E33" s="123">
        <v>20</v>
      </c>
      <c r="F33" s="124">
        <v>2.33</v>
      </c>
      <c r="G33" s="123" t="s">
        <v>34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</row>
    <row r="34" spans="1:39" ht="14.55" customHeight="1">
      <c r="A34" s="120"/>
      <c r="B34" s="86" t="s">
        <v>54</v>
      </c>
      <c r="C34" s="86" t="s">
        <v>55</v>
      </c>
      <c r="D34" s="122"/>
      <c r="E34" s="123">
        <v>20</v>
      </c>
      <c r="F34" s="124">
        <v>3.75</v>
      </c>
      <c r="G34" s="123" t="s">
        <v>34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</row>
    <row r="35" spans="1:39" ht="14.55" customHeight="1">
      <c r="A35" s="120"/>
      <c r="B35" s="86" t="s">
        <v>56</v>
      </c>
      <c r="C35" s="86" t="s">
        <v>57</v>
      </c>
      <c r="D35" s="122"/>
      <c r="E35" s="123">
        <v>10</v>
      </c>
      <c r="F35" s="124">
        <v>5.54</v>
      </c>
      <c r="G35" s="123" t="s">
        <v>34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</row>
    <row r="36" spans="1:39" ht="14.55" customHeight="1">
      <c r="A36" s="120"/>
      <c r="B36" s="86" t="s">
        <v>58</v>
      </c>
      <c r="C36" s="86" t="s">
        <v>59</v>
      </c>
      <c r="D36" s="122"/>
      <c r="E36" s="123">
        <v>10</v>
      </c>
      <c r="F36" s="124">
        <v>7.99</v>
      </c>
      <c r="G36" s="123" t="s">
        <v>34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</row>
    <row r="37" spans="1:39" ht="14.55" customHeight="1">
      <c r="A37" s="127"/>
      <c r="B37" s="86" t="s">
        <v>60</v>
      </c>
      <c r="C37" s="121" t="s">
        <v>61</v>
      </c>
      <c r="D37" s="122"/>
      <c r="E37" s="123">
        <v>20</v>
      </c>
      <c r="F37" s="124">
        <v>3.53</v>
      </c>
      <c r="G37" s="123" t="s">
        <v>34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</row>
    <row r="38" spans="1:39" ht="14.55" customHeight="1">
      <c r="A38" s="120"/>
      <c r="B38" s="86" t="s">
        <v>62</v>
      </c>
      <c r="C38" s="121" t="s">
        <v>63</v>
      </c>
      <c r="D38" s="122"/>
      <c r="E38" s="123">
        <v>20</v>
      </c>
      <c r="F38" s="124">
        <v>5.17</v>
      </c>
      <c r="G38" s="123" t="s">
        <v>34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</row>
    <row r="39" spans="1:39" ht="14.55" customHeight="1">
      <c r="A39" s="120"/>
      <c r="B39" s="86" t="s">
        <v>64</v>
      </c>
      <c r="C39" s="121" t="s">
        <v>65</v>
      </c>
      <c r="D39" s="122"/>
      <c r="E39" s="123">
        <v>10</v>
      </c>
      <c r="F39" s="124">
        <v>7.56</v>
      </c>
      <c r="G39" s="123" t="s">
        <v>34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</row>
    <row r="40" spans="1:39" ht="14.55" customHeight="1">
      <c r="A40" s="120"/>
      <c r="B40" s="86" t="s">
        <v>66</v>
      </c>
      <c r="C40" s="121" t="s">
        <v>67</v>
      </c>
      <c r="D40" s="122"/>
      <c r="E40" s="123">
        <v>10</v>
      </c>
      <c r="F40" s="124">
        <v>11.72</v>
      </c>
      <c r="G40" s="123" t="s">
        <v>34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1:39" ht="14.55" customHeight="1">
      <c r="A41" s="127"/>
      <c r="B41" s="89" t="s">
        <v>68</v>
      </c>
      <c r="C41" s="121" t="s">
        <v>69</v>
      </c>
      <c r="D41" s="122"/>
      <c r="E41" s="123">
        <v>20</v>
      </c>
      <c r="F41" s="128">
        <v>4.9400000000000004</v>
      </c>
      <c r="G41" s="123" t="s">
        <v>34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</row>
    <row r="42" spans="1:39" ht="14.55" customHeight="1">
      <c r="A42" s="120"/>
      <c r="B42" s="89" t="s">
        <v>70</v>
      </c>
      <c r="C42" s="121" t="s">
        <v>71</v>
      </c>
      <c r="D42" s="122"/>
      <c r="E42" s="123">
        <v>20</v>
      </c>
      <c r="F42" s="128">
        <v>4.13</v>
      </c>
      <c r="G42" s="123" t="s">
        <v>34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</row>
    <row r="43" spans="1:39" ht="14.55" customHeight="1">
      <c r="A43" s="120"/>
      <c r="B43" s="89" t="s">
        <v>72</v>
      </c>
      <c r="C43" s="121" t="s">
        <v>73</v>
      </c>
      <c r="D43" s="122"/>
      <c r="E43" s="123">
        <v>20</v>
      </c>
      <c r="F43" s="128">
        <v>4.3499999999999996</v>
      </c>
      <c r="G43" s="123" t="s">
        <v>34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</row>
    <row r="44" spans="1:39" ht="14.55" customHeight="1">
      <c r="A44" s="120"/>
      <c r="B44" s="89" t="s">
        <v>74</v>
      </c>
      <c r="C44" s="121" t="s">
        <v>75</v>
      </c>
      <c r="D44" s="122"/>
      <c r="E44" s="123">
        <v>20</v>
      </c>
      <c r="F44" s="128">
        <v>5.32</v>
      </c>
      <c r="G44" s="123" t="s">
        <v>34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</row>
    <row r="45" spans="1:39" ht="14.55" customHeight="1">
      <c r="A45" s="120"/>
      <c r="B45" s="89" t="s">
        <v>76</v>
      </c>
      <c r="C45" s="121" t="s">
        <v>77</v>
      </c>
      <c r="D45" s="122"/>
      <c r="E45" s="123">
        <v>10</v>
      </c>
      <c r="F45" s="128">
        <v>6.74</v>
      </c>
      <c r="G45" s="123" t="s">
        <v>34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</row>
    <row r="46" spans="1:39" ht="14.55" customHeight="1">
      <c r="A46" s="120"/>
      <c r="B46" s="89" t="s">
        <v>78</v>
      </c>
      <c r="C46" s="121" t="s">
        <v>79</v>
      </c>
      <c r="D46" s="122"/>
      <c r="E46" s="123">
        <v>10</v>
      </c>
      <c r="F46" s="128">
        <v>6.74</v>
      </c>
      <c r="G46" s="123" t="s">
        <v>34</v>
      </c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</row>
    <row r="47" spans="1:39" ht="14.55" customHeight="1">
      <c r="A47" s="120"/>
      <c r="B47" s="89" t="s">
        <v>80</v>
      </c>
      <c r="C47" s="121" t="s">
        <v>81</v>
      </c>
      <c r="D47" s="122"/>
      <c r="E47" s="123">
        <v>10</v>
      </c>
      <c r="F47" s="128">
        <v>5.98</v>
      </c>
      <c r="G47" s="123" t="s">
        <v>34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</row>
    <row r="48" spans="1:39" ht="14.55" customHeight="1">
      <c r="A48" s="120"/>
      <c r="B48" s="89" t="s">
        <v>82</v>
      </c>
      <c r="C48" s="121" t="s">
        <v>83</v>
      </c>
      <c r="D48" s="122"/>
      <c r="E48" s="123">
        <v>10</v>
      </c>
      <c r="F48" s="128">
        <v>6.13</v>
      </c>
      <c r="G48" s="123" t="s">
        <v>34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</row>
    <row r="49" spans="1:39" ht="14.55" customHeight="1">
      <c r="A49" s="120"/>
      <c r="B49" s="89" t="s">
        <v>84</v>
      </c>
      <c r="C49" s="121" t="s">
        <v>85</v>
      </c>
      <c r="D49" s="122"/>
      <c r="E49" s="123">
        <v>10</v>
      </c>
      <c r="F49" s="128">
        <v>5.98</v>
      </c>
      <c r="G49" s="123" t="s">
        <v>34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ht="14.55" customHeight="1">
      <c r="A50" s="120"/>
      <c r="B50" s="89" t="s">
        <v>86</v>
      </c>
      <c r="C50" s="121" t="s">
        <v>87</v>
      </c>
      <c r="D50" s="122"/>
      <c r="E50" s="123">
        <v>10</v>
      </c>
      <c r="F50" s="128">
        <v>5.54</v>
      </c>
      <c r="G50" s="123" t="s">
        <v>34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</row>
    <row r="51" spans="1:39" ht="14.55" customHeight="1">
      <c r="A51" s="120"/>
      <c r="B51" s="89" t="s">
        <v>88</v>
      </c>
      <c r="C51" s="121" t="s">
        <v>89</v>
      </c>
      <c r="D51" s="122"/>
      <c r="E51" s="123">
        <v>10</v>
      </c>
      <c r="F51" s="128">
        <v>6.74</v>
      </c>
      <c r="G51" s="123" t="s">
        <v>34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</row>
    <row r="52" spans="1:39" ht="14.55" customHeight="1">
      <c r="A52" s="120"/>
      <c r="B52" s="89" t="s">
        <v>90</v>
      </c>
      <c r="C52" s="121" t="s">
        <v>91</v>
      </c>
      <c r="D52" s="122"/>
      <c r="E52" s="123">
        <v>10</v>
      </c>
      <c r="F52" s="128">
        <v>7.56</v>
      </c>
      <c r="G52" s="123" t="s">
        <v>34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</row>
    <row r="53" spans="1:39" ht="14.55" customHeight="1">
      <c r="A53" s="120"/>
      <c r="B53" s="89" t="s">
        <v>92</v>
      </c>
      <c r="C53" s="121" t="s">
        <v>93</v>
      </c>
      <c r="D53" s="122"/>
      <c r="E53" s="123">
        <v>10</v>
      </c>
      <c r="F53" s="128">
        <v>6.95</v>
      </c>
      <c r="G53" s="123" t="s">
        <v>34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</row>
    <row r="54" spans="1:39" ht="14.55" customHeight="1">
      <c r="A54" s="120"/>
      <c r="B54" s="89" t="s">
        <v>94</v>
      </c>
      <c r="C54" s="121" t="s">
        <v>95</v>
      </c>
      <c r="D54" s="122"/>
      <c r="E54" s="123">
        <v>10</v>
      </c>
      <c r="F54" s="128">
        <v>6.95</v>
      </c>
      <c r="G54" s="123" t="s">
        <v>34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</row>
    <row r="55" spans="1:39" ht="14.55" customHeight="1">
      <c r="A55" s="120"/>
      <c r="B55" s="89" t="s">
        <v>96</v>
      </c>
      <c r="C55" s="121" t="s">
        <v>97</v>
      </c>
      <c r="D55" s="122"/>
      <c r="E55" s="123">
        <v>10</v>
      </c>
      <c r="F55" s="128">
        <v>11.37</v>
      </c>
      <c r="G55" s="123" t="s">
        <v>34</v>
      </c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</row>
    <row r="56" spans="1:39" ht="14.55" hidden="1" customHeight="1">
      <c r="A56" s="120"/>
      <c r="B56" s="151" t="s">
        <v>98</v>
      </c>
      <c r="C56" s="152" t="s">
        <v>99</v>
      </c>
      <c r="D56" s="153"/>
      <c r="E56" s="154">
        <v>10</v>
      </c>
      <c r="F56" s="134" t="e">
        <v>#VALUE!</v>
      </c>
      <c r="G56" s="154" t="s">
        <v>34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</row>
    <row r="57" spans="1:39" ht="14.55" customHeight="1">
      <c r="A57" s="120"/>
      <c r="B57" s="89" t="s">
        <v>100</v>
      </c>
      <c r="C57" s="121" t="s">
        <v>101</v>
      </c>
      <c r="D57" s="122"/>
      <c r="E57" s="123">
        <v>10</v>
      </c>
      <c r="F57" s="128">
        <v>11.07</v>
      </c>
      <c r="G57" s="123" t="s">
        <v>34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</row>
    <row r="58" spans="1:39" ht="14.55" customHeight="1">
      <c r="A58" s="120"/>
      <c r="B58" s="89" t="s">
        <v>102</v>
      </c>
      <c r="C58" s="121" t="s">
        <v>103</v>
      </c>
      <c r="D58" s="122"/>
      <c r="E58" s="123">
        <v>10</v>
      </c>
      <c r="F58" s="128">
        <v>14.77</v>
      </c>
      <c r="G58" s="123" t="s">
        <v>34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39" ht="14.55" customHeight="1">
      <c r="A59" s="120"/>
      <c r="B59" s="89" t="s">
        <v>104</v>
      </c>
      <c r="C59" s="121" t="s">
        <v>105</v>
      </c>
      <c r="D59" s="122"/>
      <c r="E59" s="123">
        <v>10</v>
      </c>
      <c r="F59" s="128">
        <v>10.35</v>
      </c>
      <c r="G59" s="123" t="s">
        <v>34</v>
      </c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</row>
    <row r="60" spans="1:39" ht="14.55" customHeight="1">
      <c r="A60" s="120"/>
      <c r="B60" s="89" t="s">
        <v>106</v>
      </c>
      <c r="C60" s="121" t="s">
        <v>107</v>
      </c>
      <c r="D60" s="122"/>
      <c r="E60" s="123">
        <v>10</v>
      </c>
      <c r="F60" s="128">
        <v>10.7</v>
      </c>
      <c r="G60" s="123" t="s">
        <v>34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39" ht="14.55" hidden="1" customHeight="1">
      <c r="A61" s="120"/>
      <c r="B61" s="151" t="s">
        <v>108</v>
      </c>
      <c r="C61" s="152" t="s">
        <v>109</v>
      </c>
      <c r="D61" s="153"/>
      <c r="E61" s="154">
        <v>10</v>
      </c>
      <c r="F61" s="134" t="e">
        <v>#VALUE!</v>
      </c>
      <c r="G61" s="154" t="s">
        <v>34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39" ht="14.55" hidden="1" customHeight="1">
      <c r="A62" s="120"/>
      <c r="B62" s="151" t="s">
        <v>110</v>
      </c>
      <c r="C62" s="152" t="s">
        <v>111</v>
      </c>
      <c r="D62" s="153"/>
      <c r="E62" s="154">
        <v>10</v>
      </c>
      <c r="F62" s="134" t="e">
        <v>#VALUE!</v>
      </c>
      <c r="G62" s="154" t="s">
        <v>34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39" ht="14.55" hidden="1" customHeight="1">
      <c r="A63" s="120"/>
      <c r="B63" s="151" t="s">
        <v>112</v>
      </c>
      <c r="C63" s="152" t="s">
        <v>113</v>
      </c>
      <c r="D63" s="153"/>
      <c r="E63" s="154">
        <v>10</v>
      </c>
      <c r="F63" s="134" t="e">
        <v>#VALUE!</v>
      </c>
      <c r="G63" s="154" t="s">
        <v>34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39" ht="14.55" hidden="1" customHeight="1">
      <c r="A64" s="125"/>
      <c r="B64" s="151" t="s">
        <v>114</v>
      </c>
      <c r="C64" s="152" t="s">
        <v>115</v>
      </c>
      <c r="D64" s="153"/>
      <c r="E64" s="154">
        <v>10</v>
      </c>
      <c r="F64" s="134" t="e">
        <v>#VALUE!</v>
      </c>
      <c r="G64" s="154" t="s">
        <v>34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</row>
    <row r="65" spans="1:39" ht="14.55" customHeight="1">
      <c r="A65" s="127"/>
      <c r="B65" s="86" t="s">
        <v>116</v>
      </c>
      <c r="C65" s="86" t="s">
        <v>290</v>
      </c>
      <c r="D65" s="122"/>
      <c r="E65" s="123">
        <v>20</v>
      </c>
      <c r="F65" s="124">
        <v>2.15</v>
      </c>
      <c r="G65" s="123" t="s">
        <v>34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</row>
    <row r="66" spans="1:39" ht="14.55" customHeight="1">
      <c r="A66" s="120"/>
      <c r="B66" s="86" t="s">
        <v>117</v>
      </c>
      <c r="C66" s="86" t="s">
        <v>291</v>
      </c>
      <c r="D66" s="122"/>
      <c r="E66" s="123">
        <v>20</v>
      </c>
      <c r="F66" s="124">
        <v>2.94</v>
      </c>
      <c r="G66" s="123" t="s">
        <v>34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1:39" ht="14.55" customHeight="1">
      <c r="A67" s="120"/>
      <c r="B67" s="86" t="s">
        <v>118</v>
      </c>
      <c r="C67" s="86" t="s">
        <v>292</v>
      </c>
      <c r="D67" s="122"/>
      <c r="E67" s="123">
        <v>20</v>
      </c>
      <c r="F67" s="124">
        <v>2.94</v>
      </c>
      <c r="G67" s="123" t="s">
        <v>34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1:39" ht="14.55" customHeight="1">
      <c r="A68" s="125"/>
      <c r="B68" s="86" t="s">
        <v>119</v>
      </c>
      <c r="C68" s="86" t="s">
        <v>293</v>
      </c>
      <c r="D68" s="122"/>
      <c r="E68" s="123">
        <v>20</v>
      </c>
      <c r="F68" s="124">
        <v>3.37</v>
      </c>
      <c r="G68" s="123" t="s">
        <v>34</v>
      </c>
      <c r="H68" s="105"/>
      <c r="I68" s="129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</row>
    <row r="69" spans="1:39" ht="14.55" customHeight="1">
      <c r="A69" s="127"/>
      <c r="B69" s="90" t="s">
        <v>371</v>
      </c>
      <c r="C69" s="90" t="s">
        <v>316</v>
      </c>
      <c r="D69" s="122"/>
      <c r="E69" s="123">
        <v>20</v>
      </c>
      <c r="F69" s="130">
        <v>3.22</v>
      </c>
      <c r="G69" s="123" t="s">
        <v>34</v>
      </c>
      <c r="H69" s="105"/>
      <c r="I69" s="129">
        <v>4.17</v>
      </c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1:39" ht="14.55" customHeight="1">
      <c r="A70" s="120"/>
      <c r="B70" s="90" t="s">
        <v>372</v>
      </c>
      <c r="C70" s="90" t="s">
        <v>317</v>
      </c>
      <c r="D70" s="122"/>
      <c r="E70" s="123">
        <v>20</v>
      </c>
      <c r="F70" s="130">
        <v>4.55</v>
      </c>
      <c r="G70" s="123" t="s">
        <v>34</v>
      </c>
      <c r="H70" s="105"/>
      <c r="I70" s="129">
        <v>8.17</v>
      </c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</row>
    <row r="71" spans="1:39" ht="14.55" customHeight="1">
      <c r="A71" s="120"/>
      <c r="B71" s="90" t="s">
        <v>373</v>
      </c>
      <c r="C71" s="90" t="s">
        <v>318</v>
      </c>
      <c r="D71" s="122"/>
      <c r="E71" s="123">
        <v>20</v>
      </c>
      <c r="F71" s="130">
        <v>3.64</v>
      </c>
      <c r="G71" s="123" t="s">
        <v>34</v>
      </c>
      <c r="H71" s="105"/>
      <c r="I71" s="129">
        <v>5.48</v>
      </c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</row>
    <row r="72" spans="1:39" ht="14.55" customHeight="1">
      <c r="A72" s="120"/>
      <c r="B72" s="90" t="s">
        <v>374</v>
      </c>
      <c r="C72" s="90" t="s">
        <v>319</v>
      </c>
      <c r="D72" s="122"/>
      <c r="E72" s="123">
        <v>20</v>
      </c>
      <c r="F72" s="130">
        <v>5.31</v>
      </c>
      <c r="G72" s="123" t="s">
        <v>34</v>
      </c>
      <c r="H72" s="105"/>
      <c r="I72" s="131">
        <v>6.87</v>
      </c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1:39" ht="14.55" customHeight="1">
      <c r="A73" s="120"/>
      <c r="B73" s="90" t="s">
        <v>375</v>
      </c>
      <c r="C73" s="132" t="s">
        <v>320</v>
      </c>
      <c r="D73" s="122"/>
      <c r="E73" s="123">
        <v>10</v>
      </c>
      <c r="F73" s="130">
        <v>7.94</v>
      </c>
      <c r="G73" s="123" t="s">
        <v>34</v>
      </c>
      <c r="H73" s="105"/>
      <c r="I73" s="129">
        <v>7.49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</row>
    <row r="74" spans="1:39" ht="14.55" customHeight="1">
      <c r="A74" s="120"/>
      <c r="B74" s="86" t="s">
        <v>120</v>
      </c>
      <c r="C74" s="121" t="s">
        <v>288</v>
      </c>
      <c r="D74" s="122"/>
      <c r="E74" s="123">
        <v>10</v>
      </c>
      <c r="F74" s="128">
        <v>14.69</v>
      </c>
      <c r="G74" s="123" t="s">
        <v>34</v>
      </c>
      <c r="H74" s="105"/>
      <c r="I74" s="129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1:39" ht="14.55" customHeight="1">
      <c r="A75" s="120"/>
      <c r="B75" s="86" t="s">
        <v>121</v>
      </c>
      <c r="C75" s="121" t="s">
        <v>289</v>
      </c>
      <c r="D75" s="122"/>
      <c r="E75" s="123">
        <v>10</v>
      </c>
      <c r="F75" s="128">
        <v>19.13</v>
      </c>
      <c r="G75" s="123" t="s">
        <v>34</v>
      </c>
      <c r="H75" s="105"/>
      <c r="I75" s="129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</row>
    <row r="76" spans="1:39" ht="14.55" customHeight="1">
      <c r="A76" s="127"/>
      <c r="B76" s="86" t="s">
        <v>122</v>
      </c>
      <c r="C76" s="121" t="s">
        <v>294</v>
      </c>
      <c r="D76" s="122"/>
      <c r="E76" s="123">
        <v>20</v>
      </c>
      <c r="F76" s="128">
        <v>12.95</v>
      </c>
      <c r="G76" s="123" t="s">
        <v>34</v>
      </c>
      <c r="H76" s="105"/>
      <c r="I76" s="129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1:39" ht="14.55" customHeight="1">
      <c r="A77" s="120"/>
      <c r="B77" s="86" t="s">
        <v>123</v>
      </c>
      <c r="C77" s="121" t="s">
        <v>295</v>
      </c>
      <c r="D77" s="122"/>
      <c r="E77" s="123">
        <v>20</v>
      </c>
      <c r="F77" s="128">
        <v>15.54</v>
      </c>
      <c r="G77" s="123" t="s">
        <v>34</v>
      </c>
      <c r="H77" s="105"/>
      <c r="I77" s="129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</row>
    <row r="78" spans="1:39" ht="14.55" customHeight="1">
      <c r="A78" s="120"/>
      <c r="B78" s="86" t="s">
        <v>124</v>
      </c>
      <c r="C78" s="121" t="s">
        <v>296</v>
      </c>
      <c r="D78" s="122"/>
      <c r="E78" s="123">
        <v>20</v>
      </c>
      <c r="F78" s="128">
        <v>13.84</v>
      </c>
      <c r="G78" s="123" t="s">
        <v>34</v>
      </c>
      <c r="H78" s="105"/>
      <c r="I78" s="129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</row>
    <row r="79" spans="1:39" ht="14.55" customHeight="1">
      <c r="A79" s="120"/>
      <c r="B79" s="86" t="s">
        <v>125</v>
      </c>
      <c r="C79" s="121" t="s">
        <v>297</v>
      </c>
      <c r="D79" s="122"/>
      <c r="E79" s="123">
        <v>20</v>
      </c>
      <c r="F79" s="128">
        <v>17.260000000000002</v>
      </c>
      <c r="G79" s="123" t="s">
        <v>34</v>
      </c>
      <c r="H79" s="105"/>
      <c r="I79" s="129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</row>
    <row r="80" spans="1:39" ht="14.55" customHeight="1">
      <c r="A80" s="120"/>
      <c r="B80" s="86" t="s">
        <v>126</v>
      </c>
      <c r="C80" s="121" t="s">
        <v>298</v>
      </c>
      <c r="D80" s="122"/>
      <c r="E80" s="123">
        <v>10</v>
      </c>
      <c r="F80" s="128">
        <v>17.25</v>
      </c>
      <c r="G80" s="123" t="s">
        <v>34</v>
      </c>
      <c r="H80" s="105"/>
      <c r="I80" s="129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</row>
    <row r="81" spans="1:39" ht="14.55" customHeight="1">
      <c r="A81" s="120"/>
      <c r="B81" s="86" t="s">
        <v>127</v>
      </c>
      <c r="C81" s="121" t="s">
        <v>299</v>
      </c>
      <c r="D81" s="122"/>
      <c r="E81" s="123">
        <v>10</v>
      </c>
      <c r="F81" s="128">
        <v>30.25</v>
      </c>
      <c r="G81" s="123" t="s">
        <v>34</v>
      </c>
      <c r="H81" s="105"/>
      <c r="I81" s="129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</row>
    <row r="82" spans="1:39" ht="14.55" customHeight="1">
      <c r="A82" s="120"/>
      <c r="B82" s="86" t="s">
        <v>128</v>
      </c>
      <c r="C82" s="121" t="s">
        <v>300</v>
      </c>
      <c r="D82" s="122"/>
      <c r="E82" s="123">
        <v>10</v>
      </c>
      <c r="F82" s="128">
        <v>30.25</v>
      </c>
      <c r="G82" s="123" t="s">
        <v>34</v>
      </c>
      <c r="H82" s="105"/>
      <c r="I82" s="129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</row>
    <row r="83" spans="1:39" ht="14.55" customHeight="1">
      <c r="A83" s="127"/>
      <c r="B83" s="91" t="s">
        <v>360</v>
      </c>
      <c r="C83" s="90" t="s">
        <v>321</v>
      </c>
      <c r="D83" s="122"/>
      <c r="E83" s="123">
        <v>20</v>
      </c>
      <c r="F83" s="133">
        <v>3.8</v>
      </c>
      <c r="G83" s="123" t="s">
        <v>34</v>
      </c>
      <c r="H83" s="105"/>
      <c r="I83" s="129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39" ht="14.55" customHeight="1">
      <c r="A84" s="120"/>
      <c r="B84" s="90" t="s">
        <v>376</v>
      </c>
      <c r="C84" s="90" t="s">
        <v>322</v>
      </c>
      <c r="D84" s="122"/>
      <c r="E84" s="123">
        <v>20</v>
      </c>
      <c r="F84" s="133">
        <v>4.5999999999999996</v>
      </c>
      <c r="G84" s="123" t="s">
        <v>34</v>
      </c>
      <c r="H84" s="105"/>
      <c r="I84" s="129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39" ht="14.55" customHeight="1">
      <c r="A85" s="120"/>
      <c r="B85" s="90" t="s">
        <v>377</v>
      </c>
      <c r="C85" s="90" t="s">
        <v>323</v>
      </c>
      <c r="D85" s="122"/>
      <c r="E85" s="123">
        <v>20</v>
      </c>
      <c r="F85" s="133">
        <v>5.42</v>
      </c>
      <c r="G85" s="123" t="s">
        <v>34</v>
      </c>
      <c r="H85" s="105"/>
      <c r="I85" s="129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ht="14.55" customHeight="1">
      <c r="A86" s="120"/>
      <c r="B86" s="90" t="s">
        <v>378</v>
      </c>
      <c r="C86" s="90" t="s">
        <v>324</v>
      </c>
      <c r="D86" s="122"/>
      <c r="E86" s="123">
        <v>10</v>
      </c>
      <c r="F86" s="133">
        <v>6.19</v>
      </c>
      <c r="G86" s="123" t="s">
        <v>34</v>
      </c>
      <c r="H86" s="105"/>
      <c r="I86" s="129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39" ht="14.55" customHeight="1">
      <c r="A87" s="120"/>
      <c r="B87" s="86" t="s">
        <v>129</v>
      </c>
      <c r="C87" s="86" t="s">
        <v>130</v>
      </c>
      <c r="D87" s="122"/>
      <c r="E87" s="123">
        <v>10</v>
      </c>
      <c r="F87" s="128">
        <v>14.69</v>
      </c>
      <c r="G87" s="123" t="s">
        <v>34</v>
      </c>
      <c r="H87" s="105"/>
      <c r="I87" s="129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39" ht="14.55" customHeight="1">
      <c r="A88" s="120"/>
      <c r="B88" s="86" t="s">
        <v>131</v>
      </c>
      <c r="C88" s="121" t="s">
        <v>132</v>
      </c>
      <c r="D88" s="122"/>
      <c r="E88" s="123">
        <v>10</v>
      </c>
      <c r="F88" s="128">
        <v>21.35</v>
      </c>
      <c r="G88" s="123" t="s">
        <v>34</v>
      </c>
      <c r="H88" s="105"/>
      <c r="I88" s="129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</row>
    <row r="89" spans="1:39" ht="14.55" customHeight="1">
      <c r="A89" s="127"/>
      <c r="B89" s="86" t="s">
        <v>133</v>
      </c>
      <c r="C89" s="92" t="s">
        <v>134</v>
      </c>
      <c r="D89" s="122"/>
      <c r="E89" s="123">
        <v>20</v>
      </c>
      <c r="F89" s="128">
        <v>11.53</v>
      </c>
      <c r="G89" s="123" t="s">
        <v>34</v>
      </c>
      <c r="H89" s="105"/>
      <c r="I89" s="129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</row>
    <row r="90" spans="1:39" ht="14.55" customHeight="1">
      <c r="A90" s="120"/>
      <c r="B90" s="86" t="s">
        <v>135</v>
      </c>
      <c r="C90" s="92" t="s">
        <v>136</v>
      </c>
      <c r="D90" s="122"/>
      <c r="E90" s="123">
        <v>20</v>
      </c>
      <c r="F90" s="128">
        <v>12.68</v>
      </c>
      <c r="G90" s="123" t="s">
        <v>34</v>
      </c>
      <c r="H90" s="105"/>
      <c r="I90" s="129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</row>
    <row r="91" spans="1:39" ht="14.55" customHeight="1">
      <c r="A91" s="120"/>
      <c r="B91" s="86" t="s">
        <v>137</v>
      </c>
      <c r="C91" s="92" t="s">
        <v>138</v>
      </c>
      <c r="D91" s="122"/>
      <c r="E91" s="123">
        <v>20</v>
      </c>
      <c r="F91" s="134">
        <v>12.68</v>
      </c>
      <c r="G91" s="123" t="s">
        <v>34</v>
      </c>
      <c r="H91" s="105"/>
      <c r="I91" s="129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</row>
    <row r="92" spans="1:39" ht="14.55" customHeight="1">
      <c r="A92" s="120"/>
      <c r="B92" s="86" t="s">
        <v>139</v>
      </c>
      <c r="C92" s="92" t="s">
        <v>140</v>
      </c>
      <c r="D92" s="122"/>
      <c r="E92" s="123">
        <v>20</v>
      </c>
      <c r="F92" s="134">
        <v>14.91</v>
      </c>
      <c r="G92" s="123" t="s">
        <v>34</v>
      </c>
      <c r="H92" s="105"/>
      <c r="I92" s="129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</row>
    <row r="93" spans="1:39" ht="14.55" customHeight="1">
      <c r="A93" s="120"/>
      <c r="B93" s="86" t="s">
        <v>141</v>
      </c>
      <c r="C93" s="92" t="s">
        <v>142</v>
      </c>
      <c r="D93" s="122"/>
      <c r="E93" s="123">
        <v>10</v>
      </c>
      <c r="F93" s="134">
        <v>15.25</v>
      </c>
      <c r="G93" s="123" t="s">
        <v>34</v>
      </c>
      <c r="H93" s="105"/>
      <c r="I93" s="129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</row>
    <row r="94" spans="1:39" ht="14.55" customHeight="1">
      <c r="A94" s="120"/>
      <c r="B94" s="86" t="s">
        <v>143</v>
      </c>
      <c r="C94" s="92" t="s">
        <v>144</v>
      </c>
      <c r="D94" s="122"/>
      <c r="E94" s="123">
        <v>10</v>
      </c>
      <c r="F94" s="134">
        <v>27.35</v>
      </c>
      <c r="G94" s="123" t="s">
        <v>34</v>
      </c>
      <c r="H94" s="105"/>
      <c r="I94" s="129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</row>
    <row r="95" spans="1:39" ht="14.55" customHeight="1">
      <c r="A95" s="125"/>
      <c r="B95" s="86" t="s">
        <v>145</v>
      </c>
      <c r="C95" s="92" t="s">
        <v>146</v>
      </c>
      <c r="D95" s="122"/>
      <c r="E95" s="123">
        <v>10</v>
      </c>
      <c r="F95" s="134">
        <v>27.35</v>
      </c>
      <c r="G95" s="123" t="s">
        <v>34</v>
      </c>
      <c r="H95" s="105"/>
      <c r="I95" s="129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</row>
    <row r="96" spans="1:39" ht="14.55" customHeight="1">
      <c r="A96" s="127"/>
      <c r="B96" s="86" t="s">
        <v>147</v>
      </c>
      <c r="C96" s="92" t="s">
        <v>148</v>
      </c>
      <c r="D96" s="122"/>
      <c r="E96" s="123">
        <v>20</v>
      </c>
      <c r="F96" s="128">
        <v>1.1399999999999999</v>
      </c>
      <c r="G96" s="123" t="s">
        <v>34</v>
      </c>
      <c r="H96" s="105"/>
      <c r="I96" s="129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39" ht="14.55" customHeight="1">
      <c r="A97" s="125"/>
      <c r="B97" s="86" t="s">
        <v>149</v>
      </c>
      <c r="C97" s="92" t="s">
        <v>150</v>
      </c>
      <c r="D97" s="122"/>
      <c r="E97" s="123">
        <v>20</v>
      </c>
      <c r="F97" s="128">
        <v>1.74</v>
      </c>
      <c r="G97" s="123" t="s">
        <v>34</v>
      </c>
      <c r="H97" s="105"/>
      <c r="I97" s="129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39" ht="14.55" customHeight="1">
      <c r="A98" s="120"/>
      <c r="B98" s="86" t="s">
        <v>151</v>
      </c>
      <c r="C98" s="92" t="s">
        <v>152</v>
      </c>
      <c r="D98" s="122"/>
      <c r="E98" s="123">
        <v>10</v>
      </c>
      <c r="F98" s="128">
        <v>4.1900000000000004</v>
      </c>
      <c r="G98" s="123" t="s">
        <v>34</v>
      </c>
      <c r="H98" s="105"/>
      <c r="I98" s="129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39" ht="14.55" customHeight="1">
      <c r="A99" s="125"/>
      <c r="B99" s="86" t="s">
        <v>153</v>
      </c>
      <c r="C99" s="92" t="s">
        <v>154</v>
      </c>
      <c r="D99" s="122"/>
      <c r="E99" s="123">
        <v>10</v>
      </c>
      <c r="F99" s="128">
        <v>4.1900000000000004</v>
      </c>
      <c r="G99" s="123" t="s">
        <v>34</v>
      </c>
      <c r="H99" s="105"/>
      <c r="I99" s="129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39" ht="14.55" hidden="1" customHeight="1" outlineLevel="1">
      <c r="A100" s="127"/>
      <c r="B100" s="86" t="s">
        <v>155</v>
      </c>
      <c r="C100" s="121" t="s">
        <v>306</v>
      </c>
      <c r="D100" s="122"/>
      <c r="E100" s="123">
        <v>10</v>
      </c>
      <c r="F100" s="128" t="e">
        <v>#VALUE!</v>
      </c>
      <c r="G100" s="123" t="s">
        <v>34</v>
      </c>
      <c r="H100" s="105"/>
      <c r="I100" s="129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39" ht="14.55" hidden="1" customHeight="1" outlineLevel="1">
      <c r="A101" s="120"/>
      <c r="B101" s="86" t="s">
        <v>156</v>
      </c>
      <c r="C101" s="121" t="s">
        <v>307</v>
      </c>
      <c r="D101" s="122"/>
      <c r="E101" s="123">
        <v>10</v>
      </c>
      <c r="F101" s="128" t="e">
        <v>#VALUE!</v>
      </c>
      <c r="G101" s="123" t="s">
        <v>34</v>
      </c>
      <c r="H101" s="105"/>
      <c r="I101" s="129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</row>
    <row r="102" spans="1:39" ht="14.55" hidden="1" customHeight="1" outlineLevel="1">
      <c r="A102" s="120"/>
      <c r="B102" s="86" t="s">
        <v>157</v>
      </c>
      <c r="C102" s="121" t="s">
        <v>308</v>
      </c>
      <c r="D102" s="122"/>
      <c r="E102" s="123">
        <v>10</v>
      </c>
      <c r="F102" s="128" t="e">
        <v>#VALUE!</v>
      </c>
      <c r="G102" s="123" t="s">
        <v>34</v>
      </c>
      <c r="H102" s="105"/>
      <c r="I102" s="129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</row>
    <row r="103" spans="1:39" ht="14.55" hidden="1" customHeight="1" outlineLevel="1">
      <c r="A103" s="120"/>
      <c r="B103" s="86" t="s">
        <v>158</v>
      </c>
      <c r="C103" s="121" t="s">
        <v>309</v>
      </c>
      <c r="D103" s="122"/>
      <c r="E103" s="123">
        <v>10</v>
      </c>
      <c r="F103" s="128" t="e">
        <v>#VALUE!</v>
      </c>
      <c r="G103" s="123" t="s">
        <v>34</v>
      </c>
      <c r="H103" s="105"/>
      <c r="I103" s="129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</row>
    <row r="104" spans="1:39" ht="14.55" hidden="1" customHeight="1" outlineLevel="1">
      <c r="A104" s="127"/>
      <c r="B104" s="89" t="s">
        <v>159</v>
      </c>
      <c r="C104" s="92" t="s">
        <v>310</v>
      </c>
      <c r="D104" s="122"/>
      <c r="E104" s="123">
        <v>10</v>
      </c>
      <c r="F104" s="128" t="e">
        <v>#VALUE!</v>
      </c>
      <c r="G104" s="123" t="s">
        <v>34</v>
      </c>
      <c r="H104" s="105"/>
      <c r="I104" s="129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</row>
    <row r="105" spans="1:39" ht="14.55" customHeight="1" collapsed="1">
      <c r="A105" s="120"/>
      <c r="B105" s="89" t="s">
        <v>160</v>
      </c>
      <c r="C105" s="92" t="s">
        <v>325</v>
      </c>
      <c r="D105" s="122"/>
      <c r="E105" s="123">
        <v>10</v>
      </c>
      <c r="F105" s="128">
        <v>13.59</v>
      </c>
      <c r="G105" s="123" t="s">
        <v>34</v>
      </c>
      <c r="H105" s="105"/>
      <c r="I105" s="129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</row>
    <row r="106" spans="1:39" ht="14.55" customHeight="1">
      <c r="A106" s="120"/>
      <c r="B106" s="89" t="s">
        <v>161</v>
      </c>
      <c r="C106" s="92" t="s">
        <v>326</v>
      </c>
      <c r="D106" s="122"/>
      <c r="E106" s="123">
        <v>10</v>
      </c>
      <c r="F106" s="128">
        <v>15.2</v>
      </c>
      <c r="G106" s="123" t="s">
        <v>34</v>
      </c>
      <c r="H106" s="105"/>
      <c r="I106" s="129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</row>
    <row r="107" spans="1:39" ht="14.55" customHeight="1">
      <c r="A107" s="120"/>
      <c r="B107" s="89" t="s">
        <v>162</v>
      </c>
      <c r="C107" s="92" t="s">
        <v>327</v>
      </c>
      <c r="D107" s="122"/>
      <c r="E107" s="123">
        <v>10</v>
      </c>
      <c r="F107" s="128">
        <v>18.47</v>
      </c>
      <c r="G107" s="123" t="s">
        <v>34</v>
      </c>
      <c r="H107" s="105"/>
      <c r="I107" s="129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</row>
    <row r="108" spans="1:39" ht="14.55" customHeight="1">
      <c r="A108" s="125"/>
      <c r="B108" s="89" t="s">
        <v>163</v>
      </c>
      <c r="C108" s="92" t="s">
        <v>328</v>
      </c>
      <c r="D108" s="122"/>
      <c r="E108" s="123">
        <v>10</v>
      </c>
      <c r="F108" s="128">
        <v>31.72</v>
      </c>
      <c r="G108" s="123" t="s">
        <v>34</v>
      </c>
      <c r="H108" s="105"/>
      <c r="I108" s="129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</row>
    <row r="109" spans="1:39" ht="14.55" customHeight="1">
      <c r="A109" s="120"/>
      <c r="B109" s="90" t="s">
        <v>379</v>
      </c>
      <c r="C109" s="90" t="s">
        <v>164</v>
      </c>
      <c r="D109" s="122"/>
      <c r="E109" s="123">
        <v>20</v>
      </c>
      <c r="F109" s="133">
        <v>3.51</v>
      </c>
      <c r="G109" s="123" t="s">
        <v>34</v>
      </c>
      <c r="H109" s="105"/>
      <c r="I109" s="129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39" ht="14.55" customHeight="1">
      <c r="A110" s="120"/>
      <c r="B110" s="90" t="s">
        <v>380</v>
      </c>
      <c r="C110" s="90" t="s">
        <v>165</v>
      </c>
      <c r="D110" s="122"/>
      <c r="E110" s="123">
        <v>20</v>
      </c>
      <c r="F110" s="133">
        <v>3.99</v>
      </c>
      <c r="G110" s="123" t="s">
        <v>34</v>
      </c>
      <c r="H110" s="105"/>
      <c r="I110" s="129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39" ht="14.55" customHeight="1">
      <c r="A111" s="120"/>
      <c r="B111" s="90" t="s">
        <v>361</v>
      </c>
      <c r="C111" s="90" t="s">
        <v>272</v>
      </c>
      <c r="D111" s="122"/>
      <c r="E111" s="123">
        <v>20</v>
      </c>
      <c r="F111" s="133">
        <v>3.94</v>
      </c>
      <c r="G111" s="123" t="s">
        <v>34</v>
      </c>
      <c r="H111" s="105"/>
      <c r="I111" s="129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39" ht="14.55" customHeight="1">
      <c r="A112" s="120"/>
      <c r="B112" s="90" t="s">
        <v>381</v>
      </c>
      <c r="C112" s="90" t="s">
        <v>166</v>
      </c>
      <c r="D112" s="122"/>
      <c r="E112" s="123">
        <v>20</v>
      </c>
      <c r="F112" s="133">
        <v>5.42</v>
      </c>
      <c r="G112" s="123" t="s">
        <v>34</v>
      </c>
      <c r="H112" s="105"/>
      <c r="I112" s="129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39" ht="14.55" customHeight="1">
      <c r="A113" s="120"/>
      <c r="B113" s="92" t="s">
        <v>167</v>
      </c>
      <c r="C113" s="92" t="s">
        <v>168</v>
      </c>
      <c r="D113" s="122"/>
      <c r="E113" s="123">
        <v>20</v>
      </c>
      <c r="F113" s="128">
        <v>18.37</v>
      </c>
      <c r="G113" s="123" t="s">
        <v>34</v>
      </c>
      <c r="H113" s="105"/>
      <c r="I113" s="129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39" ht="14.55" hidden="1" customHeight="1">
      <c r="A114" s="120"/>
      <c r="B114" s="157" t="s">
        <v>382</v>
      </c>
      <c r="C114" s="157" t="s">
        <v>277</v>
      </c>
      <c r="D114" s="153"/>
      <c r="E114" s="154">
        <v>10</v>
      </c>
      <c r="F114" s="134" t="e">
        <v>#VALUE!</v>
      </c>
      <c r="G114" s="154" t="s">
        <v>34</v>
      </c>
      <c r="H114" s="105"/>
      <c r="I114" s="129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</row>
    <row r="115" spans="1:39" ht="14.55" customHeight="1">
      <c r="A115" s="120"/>
      <c r="B115" s="86" t="s">
        <v>169</v>
      </c>
      <c r="C115" s="92" t="s">
        <v>170</v>
      </c>
      <c r="D115" s="122"/>
      <c r="E115" s="123">
        <v>10</v>
      </c>
      <c r="F115" s="128">
        <v>18.89</v>
      </c>
      <c r="G115" s="123" t="s">
        <v>34</v>
      </c>
      <c r="H115" s="105"/>
      <c r="I115" s="129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</row>
    <row r="116" spans="1:39" ht="14.55" hidden="1" customHeight="1">
      <c r="A116" s="120"/>
      <c r="B116" s="156" t="s">
        <v>171</v>
      </c>
      <c r="C116" s="157" t="s">
        <v>276</v>
      </c>
      <c r="D116" s="153"/>
      <c r="E116" s="154">
        <v>10</v>
      </c>
      <c r="F116" s="134">
        <v>0</v>
      </c>
      <c r="G116" s="154" t="s">
        <v>34</v>
      </c>
      <c r="H116" s="105"/>
      <c r="I116" s="129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</row>
    <row r="117" spans="1:39" ht="14.55" customHeight="1">
      <c r="A117" s="127"/>
      <c r="B117" s="86" t="s">
        <v>172</v>
      </c>
      <c r="C117" s="92" t="s">
        <v>173</v>
      </c>
      <c r="D117" s="122"/>
      <c r="E117" s="123">
        <v>20</v>
      </c>
      <c r="F117" s="128">
        <v>3.71</v>
      </c>
      <c r="G117" s="123" t="s">
        <v>34</v>
      </c>
      <c r="H117" s="105"/>
      <c r="I117" s="129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</row>
    <row r="118" spans="1:39" ht="14.55" customHeight="1">
      <c r="A118" s="125"/>
      <c r="B118" s="86" t="s">
        <v>174</v>
      </c>
      <c r="C118" s="92" t="s">
        <v>175</v>
      </c>
      <c r="D118" s="122"/>
      <c r="E118" s="123">
        <v>20</v>
      </c>
      <c r="F118" s="128">
        <v>4.47</v>
      </c>
      <c r="G118" s="123" t="s">
        <v>34</v>
      </c>
      <c r="H118" s="105"/>
      <c r="I118" s="129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</row>
    <row r="119" spans="1:39" ht="28.5" customHeight="1">
      <c r="A119" s="120"/>
      <c r="B119" s="86" t="s">
        <v>176</v>
      </c>
      <c r="C119" s="92" t="s">
        <v>177</v>
      </c>
      <c r="D119" s="122"/>
      <c r="E119" s="123">
        <v>20</v>
      </c>
      <c r="F119" s="128">
        <v>14.27</v>
      </c>
      <c r="G119" s="123" t="s">
        <v>34</v>
      </c>
      <c r="H119" s="105"/>
      <c r="I119" s="129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</row>
    <row r="120" spans="1:39" ht="14.55" hidden="1" customHeight="1">
      <c r="A120" s="120"/>
      <c r="B120" s="156" t="s">
        <v>178</v>
      </c>
      <c r="C120" s="157" t="s">
        <v>179</v>
      </c>
      <c r="D120" s="153"/>
      <c r="E120" s="154">
        <v>20</v>
      </c>
      <c r="F120" s="134" t="e">
        <v>#VALUE!</v>
      </c>
      <c r="G120" s="154" t="s">
        <v>34</v>
      </c>
      <c r="H120" s="105"/>
      <c r="I120" s="129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</row>
    <row r="121" spans="1:39" ht="14.55" hidden="1" customHeight="1">
      <c r="A121" s="120"/>
      <c r="B121" s="156" t="s">
        <v>180</v>
      </c>
      <c r="C121" s="157" t="s">
        <v>181</v>
      </c>
      <c r="D121" s="153"/>
      <c r="E121" s="154">
        <v>20</v>
      </c>
      <c r="F121" s="134" t="e">
        <v>#VALUE!</v>
      </c>
      <c r="G121" s="154" t="s">
        <v>34</v>
      </c>
      <c r="H121" s="105"/>
      <c r="I121" s="129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</row>
    <row r="122" spans="1:39" ht="14.55" hidden="1" customHeight="1">
      <c r="A122" s="120"/>
      <c r="B122" s="156" t="s">
        <v>182</v>
      </c>
      <c r="C122" s="157" t="s">
        <v>183</v>
      </c>
      <c r="D122" s="153"/>
      <c r="E122" s="154">
        <v>10</v>
      </c>
      <c r="F122" s="134" t="e">
        <v>#VALUE!</v>
      </c>
      <c r="G122" s="154" t="s">
        <v>34</v>
      </c>
      <c r="H122" s="105"/>
      <c r="I122" s="129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39" ht="14.55" hidden="1" customHeight="1">
      <c r="A123" s="120"/>
      <c r="B123" s="156" t="s">
        <v>184</v>
      </c>
      <c r="C123" s="157" t="s">
        <v>185</v>
      </c>
      <c r="D123" s="153"/>
      <c r="E123" s="154">
        <v>10</v>
      </c>
      <c r="F123" s="134" t="e">
        <v>#VALUE!</v>
      </c>
      <c r="G123" s="154" t="s">
        <v>34</v>
      </c>
      <c r="H123" s="105"/>
      <c r="I123" s="129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39" ht="28.5" customHeight="1">
      <c r="A124" s="127"/>
      <c r="B124" s="86" t="s">
        <v>186</v>
      </c>
      <c r="C124" s="92" t="s">
        <v>187</v>
      </c>
      <c r="D124" s="122"/>
      <c r="E124" s="123">
        <v>20</v>
      </c>
      <c r="F124" s="128">
        <v>10.1</v>
      </c>
      <c r="G124" s="123" t="s">
        <v>34</v>
      </c>
      <c r="H124" s="105"/>
      <c r="I124" s="129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39" ht="14.55" hidden="1" customHeight="1">
      <c r="A125" s="120"/>
      <c r="B125" s="156" t="s">
        <v>188</v>
      </c>
      <c r="C125" s="157" t="s">
        <v>189</v>
      </c>
      <c r="D125" s="153"/>
      <c r="E125" s="154">
        <v>20</v>
      </c>
      <c r="F125" s="134" t="e">
        <v>#VALUE!</v>
      </c>
      <c r="G125" s="154" t="s">
        <v>34</v>
      </c>
      <c r="H125" s="105"/>
      <c r="I125" s="129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39" ht="14.55" hidden="1" customHeight="1">
      <c r="A126" s="120"/>
      <c r="B126" s="156" t="s">
        <v>190</v>
      </c>
      <c r="C126" s="157" t="s">
        <v>191</v>
      </c>
      <c r="D126" s="153"/>
      <c r="E126" s="154">
        <v>20</v>
      </c>
      <c r="F126" s="134" t="e">
        <v>#VALUE!</v>
      </c>
      <c r="G126" s="154" t="s">
        <v>34</v>
      </c>
      <c r="H126" s="105"/>
      <c r="I126" s="129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39" ht="14.55" hidden="1" customHeight="1">
      <c r="A127" s="120"/>
      <c r="B127" s="156" t="s">
        <v>192</v>
      </c>
      <c r="C127" s="157" t="s">
        <v>193</v>
      </c>
      <c r="D127" s="153"/>
      <c r="E127" s="154">
        <v>10</v>
      </c>
      <c r="F127" s="134" t="e">
        <v>#VALUE!</v>
      </c>
      <c r="G127" s="154" t="s">
        <v>34</v>
      </c>
      <c r="H127" s="105"/>
      <c r="I127" s="129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</row>
    <row r="128" spans="1:39" ht="14.55" hidden="1" customHeight="1">
      <c r="A128" s="125"/>
      <c r="B128" s="156" t="s">
        <v>194</v>
      </c>
      <c r="C128" s="157" t="s">
        <v>195</v>
      </c>
      <c r="D128" s="153"/>
      <c r="E128" s="154">
        <v>10</v>
      </c>
      <c r="F128" s="134" t="e">
        <v>#VALUE!</v>
      </c>
      <c r="G128" s="154" t="s">
        <v>34</v>
      </c>
      <c r="H128" s="105"/>
      <c r="I128" s="129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</row>
    <row r="129" spans="1:39">
      <c r="A129" s="127"/>
      <c r="B129" s="90" t="s">
        <v>383</v>
      </c>
      <c r="C129" s="132" t="s">
        <v>331</v>
      </c>
      <c r="D129" s="135"/>
      <c r="E129" s="136">
        <v>2</v>
      </c>
      <c r="F129" s="133">
        <v>13.75</v>
      </c>
      <c r="G129" s="123" t="s">
        <v>34</v>
      </c>
      <c r="H129" s="105"/>
      <c r="I129" s="129">
        <v>14.88</v>
      </c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</row>
    <row r="130" spans="1:39">
      <c r="A130" s="125"/>
      <c r="B130" s="92" t="s">
        <v>196</v>
      </c>
      <c r="C130" s="121" t="s">
        <v>332</v>
      </c>
      <c r="D130" s="122"/>
      <c r="E130" s="123">
        <v>2</v>
      </c>
      <c r="F130" s="128">
        <v>32.57</v>
      </c>
      <c r="G130" s="123" t="s">
        <v>34</v>
      </c>
      <c r="H130" s="105"/>
      <c r="I130" s="129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</row>
    <row r="131" spans="1:39" hidden="1">
      <c r="A131" s="125"/>
      <c r="B131" s="157" t="s">
        <v>197</v>
      </c>
      <c r="C131" s="152" t="s">
        <v>333</v>
      </c>
      <c r="D131" s="153"/>
      <c r="E131" s="154">
        <v>2</v>
      </c>
      <c r="F131" s="134" t="e">
        <v>#VALUE!</v>
      </c>
      <c r="G131" s="154" t="s">
        <v>34</v>
      </c>
      <c r="H131" s="105"/>
      <c r="I131" s="129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</row>
    <row r="132" spans="1:39">
      <c r="A132" s="127"/>
      <c r="B132" s="93" t="s">
        <v>384</v>
      </c>
      <c r="C132" s="132" t="s">
        <v>334</v>
      </c>
      <c r="D132" s="135"/>
      <c r="E132" s="136">
        <v>2</v>
      </c>
      <c r="F132" s="133">
        <v>16.260000000000002</v>
      </c>
      <c r="G132" s="123" t="s">
        <v>34</v>
      </c>
      <c r="H132" s="105"/>
      <c r="I132" s="129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</row>
    <row r="133" spans="1:39" hidden="1">
      <c r="A133" s="120"/>
      <c r="B133" s="158" t="s">
        <v>198</v>
      </c>
      <c r="C133" s="152" t="s">
        <v>335</v>
      </c>
      <c r="D133" s="153"/>
      <c r="E133" s="154">
        <v>2</v>
      </c>
      <c r="F133" s="134" t="e">
        <v>#VALUE!</v>
      </c>
      <c r="G133" s="154" t="s">
        <v>34</v>
      </c>
      <c r="H133" s="105"/>
      <c r="I133" s="129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</row>
    <row r="134" spans="1:39">
      <c r="A134" s="120"/>
      <c r="B134" s="93" t="s">
        <v>385</v>
      </c>
      <c r="C134" s="90" t="s">
        <v>336</v>
      </c>
      <c r="D134" s="135"/>
      <c r="E134" s="136">
        <v>2</v>
      </c>
      <c r="F134" s="133">
        <v>17.71</v>
      </c>
      <c r="G134" s="123" t="s">
        <v>34</v>
      </c>
      <c r="H134" s="105"/>
      <c r="I134" s="137">
        <v>23.82</v>
      </c>
      <c r="J134" s="138" t="s">
        <v>315</v>
      </c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</row>
    <row r="135" spans="1:39" hidden="1">
      <c r="A135" s="120"/>
      <c r="B135" s="151" t="s">
        <v>199</v>
      </c>
      <c r="C135" s="157" t="s">
        <v>337</v>
      </c>
      <c r="D135" s="153"/>
      <c r="E135" s="154">
        <v>2</v>
      </c>
      <c r="F135" s="134" t="e">
        <v>#VALUE!</v>
      </c>
      <c r="G135" s="154" t="s">
        <v>34</v>
      </c>
      <c r="H135" s="105"/>
      <c r="I135" s="139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39" hidden="1">
      <c r="A136" s="120"/>
      <c r="B136" s="151" t="s">
        <v>200</v>
      </c>
      <c r="C136" s="157" t="s">
        <v>338</v>
      </c>
      <c r="D136" s="153"/>
      <c r="E136" s="154">
        <v>2</v>
      </c>
      <c r="F136" s="134" t="e">
        <v>#VALUE!</v>
      </c>
      <c r="G136" s="154" t="s">
        <v>34</v>
      </c>
      <c r="H136" s="105"/>
      <c r="I136" s="139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39" ht="20.399999999999999">
      <c r="A137" s="120"/>
      <c r="B137" s="93" t="s">
        <v>386</v>
      </c>
      <c r="C137" s="90" t="s">
        <v>330</v>
      </c>
      <c r="D137" s="135"/>
      <c r="E137" s="136">
        <v>2</v>
      </c>
      <c r="F137" s="133">
        <v>16.53</v>
      </c>
      <c r="G137" s="123" t="s">
        <v>34</v>
      </c>
      <c r="H137" s="105"/>
      <c r="I137" s="137">
        <v>24.22</v>
      </c>
      <c r="J137" s="138" t="s">
        <v>315</v>
      </c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39" hidden="1">
      <c r="A138" s="120"/>
      <c r="B138" s="94" t="s">
        <v>362</v>
      </c>
      <c r="C138" s="90" t="s">
        <v>339</v>
      </c>
      <c r="D138" s="135"/>
      <c r="E138" s="136">
        <v>1</v>
      </c>
      <c r="F138" s="133" t="e">
        <v>#VALUE!</v>
      </c>
      <c r="G138" s="123" t="s">
        <v>34</v>
      </c>
      <c r="H138" s="105"/>
      <c r="I138" s="140"/>
      <c r="J138" s="138" t="s">
        <v>315</v>
      </c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39" ht="20.399999999999999">
      <c r="A139" s="125"/>
      <c r="B139" s="149" t="s">
        <v>201</v>
      </c>
      <c r="C139" s="92" t="s">
        <v>340</v>
      </c>
      <c r="D139" s="122"/>
      <c r="E139" s="123">
        <v>2</v>
      </c>
      <c r="F139" s="128">
        <v>36.51</v>
      </c>
      <c r="G139" s="123" t="s">
        <v>34</v>
      </c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39" ht="25.2" customHeight="1">
      <c r="A140" s="125"/>
      <c r="B140" s="86" t="s">
        <v>202</v>
      </c>
      <c r="C140" s="92" t="s">
        <v>329</v>
      </c>
      <c r="D140" s="122"/>
      <c r="E140" s="123">
        <v>10</v>
      </c>
      <c r="F140" s="128">
        <v>5.28</v>
      </c>
      <c r="G140" s="123" t="s">
        <v>34</v>
      </c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</row>
    <row r="141" spans="1:39" ht="14.55" customHeight="1">
      <c r="A141" s="170"/>
      <c r="B141" s="92" t="s">
        <v>390</v>
      </c>
      <c r="C141" s="92" t="s">
        <v>397</v>
      </c>
      <c r="D141" s="122"/>
      <c r="E141" s="123">
        <v>10</v>
      </c>
      <c r="F141" s="128">
        <v>3.32</v>
      </c>
      <c r="G141" s="123" t="s">
        <v>34</v>
      </c>
      <c r="H141" s="166" t="s">
        <v>395</v>
      </c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</row>
    <row r="142" spans="1:39" ht="14.55" hidden="1" customHeight="1">
      <c r="A142" s="171"/>
      <c r="B142" s="160" t="s">
        <v>388</v>
      </c>
      <c r="C142" s="92" t="s">
        <v>389</v>
      </c>
      <c r="D142" s="122"/>
      <c r="E142" s="123">
        <v>10</v>
      </c>
      <c r="F142" s="128">
        <v>4.4800000000000004</v>
      </c>
      <c r="G142" s="123" t="s">
        <v>34</v>
      </c>
      <c r="H142" s="166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</row>
    <row r="143" spans="1:39" ht="14.55" customHeight="1">
      <c r="A143" s="171"/>
      <c r="B143" s="86" t="s">
        <v>387</v>
      </c>
      <c r="C143" s="92" t="s">
        <v>396</v>
      </c>
      <c r="D143" s="122"/>
      <c r="E143" s="123">
        <v>10</v>
      </c>
      <c r="F143" s="128">
        <v>3.63</v>
      </c>
      <c r="G143" s="123" t="s">
        <v>34</v>
      </c>
      <c r="H143" s="166" t="s">
        <v>394</v>
      </c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</row>
    <row r="144" spans="1:39" ht="15" hidden="1" customHeight="1">
      <c r="A144" s="171"/>
      <c r="B144" s="156" t="s">
        <v>363</v>
      </c>
      <c r="C144" s="157" t="s">
        <v>314</v>
      </c>
      <c r="D144" s="153"/>
      <c r="E144" s="154">
        <v>10</v>
      </c>
      <c r="F144" s="134" t="e">
        <v>#VALUE!</v>
      </c>
      <c r="G144" s="154" t="s">
        <v>34</v>
      </c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</row>
    <row r="145" spans="1:39" ht="14.55" customHeight="1">
      <c r="A145" s="127"/>
      <c r="B145" s="89" t="s">
        <v>312</v>
      </c>
      <c r="C145" s="92" t="s">
        <v>392</v>
      </c>
      <c r="D145" s="122"/>
      <c r="E145" s="123">
        <v>10</v>
      </c>
      <c r="F145" s="128">
        <v>4.41</v>
      </c>
      <c r="G145" s="123" t="s">
        <v>34</v>
      </c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</row>
    <row r="146" spans="1:39" ht="14.55" customHeight="1">
      <c r="A146" s="125"/>
      <c r="B146" s="159" t="s">
        <v>391</v>
      </c>
      <c r="C146" s="92" t="s">
        <v>393</v>
      </c>
      <c r="D146" s="122"/>
      <c r="E146" s="123">
        <v>10</v>
      </c>
      <c r="F146" s="128">
        <v>5.52</v>
      </c>
      <c r="G146" s="123" t="s">
        <v>34</v>
      </c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</row>
    <row r="147" spans="1:39" ht="16.5" customHeight="1">
      <c r="A147" s="120"/>
      <c r="B147" s="86" t="s">
        <v>203</v>
      </c>
      <c r="C147" s="92" t="s">
        <v>204</v>
      </c>
      <c r="D147" s="122"/>
      <c r="E147" s="123">
        <v>20</v>
      </c>
      <c r="F147" s="128">
        <v>9.8699999999999992</v>
      </c>
      <c r="G147" s="123" t="s">
        <v>34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</row>
    <row r="148" spans="1:39" ht="14.55" hidden="1" customHeight="1">
      <c r="A148" s="120"/>
      <c r="B148" s="156" t="s">
        <v>205</v>
      </c>
      <c r="C148" s="157" t="s">
        <v>366</v>
      </c>
      <c r="D148" s="153"/>
      <c r="E148" s="154">
        <v>20</v>
      </c>
      <c r="F148" s="134" t="e">
        <v>#VALUE!</v>
      </c>
      <c r="G148" s="154" t="s">
        <v>34</v>
      </c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</row>
    <row r="149" spans="1:39" ht="16.95" customHeight="1">
      <c r="A149" s="125"/>
      <c r="B149" s="86" t="s">
        <v>206</v>
      </c>
      <c r="C149" s="92" t="s">
        <v>364</v>
      </c>
      <c r="D149" s="122"/>
      <c r="E149" s="123">
        <v>20</v>
      </c>
      <c r="F149" s="128">
        <v>10.24</v>
      </c>
      <c r="G149" s="123" t="s">
        <v>34</v>
      </c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</row>
    <row r="150" spans="1:39" ht="36" customHeight="1">
      <c r="A150" s="141"/>
      <c r="B150" s="86" t="s">
        <v>207</v>
      </c>
      <c r="C150" s="92" t="s">
        <v>208</v>
      </c>
      <c r="D150" s="122"/>
      <c r="E150" s="123">
        <v>20</v>
      </c>
      <c r="F150" s="128">
        <v>9.33</v>
      </c>
      <c r="G150" s="123" t="s">
        <v>34</v>
      </c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</row>
    <row r="151" spans="1:39" ht="25.8" customHeight="1">
      <c r="A151" s="127"/>
      <c r="B151" s="86" t="s">
        <v>209</v>
      </c>
      <c r="C151" s="121" t="s">
        <v>210</v>
      </c>
      <c r="D151" s="122"/>
      <c r="E151" s="123">
        <v>20</v>
      </c>
      <c r="F151" s="128">
        <v>10.039999999999999</v>
      </c>
      <c r="G151" s="123" t="s">
        <v>34</v>
      </c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</row>
    <row r="152" spans="1:39" ht="27" customHeight="1">
      <c r="A152" s="125"/>
      <c r="B152" s="86" t="s">
        <v>211</v>
      </c>
      <c r="C152" s="92" t="s">
        <v>365</v>
      </c>
      <c r="D152" s="122"/>
      <c r="E152" s="123">
        <v>20</v>
      </c>
      <c r="F152" s="128">
        <v>10.039999999999999</v>
      </c>
      <c r="G152" s="123" t="s">
        <v>34</v>
      </c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</row>
    <row r="153" spans="1:39" ht="42" customHeight="1">
      <c r="A153" s="127"/>
      <c r="B153" s="95" t="s">
        <v>212</v>
      </c>
      <c r="C153" s="142" t="s">
        <v>275</v>
      </c>
      <c r="D153" s="143"/>
      <c r="E153" s="144">
        <v>1</v>
      </c>
      <c r="F153" s="145">
        <v>762.03</v>
      </c>
      <c r="G153" s="144" t="s">
        <v>34</v>
      </c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</row>
    <row r="154" spans="1:39" ht="14.55" customHeight="1">
      <c r="A154" s="127"/>
      <c r="B154" s="96" t="s">
        <v>344</v>
      </c>
      <c r="C154" s="142" t="s">
        <v>345</v>
      </c>
      <c r="D154" s="143"/>
      <c r="E154" s="144">
        <v>1</v>
      </c>
      <c r="F154" s="145">
        <v>268.49</v>
      </c>
      <c r="G154" s="144" t="s">
        <v>34</v>
      </c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</row>
    <row r="155" spans="1:39" ht="14.55" customHeight="1">
      <c r="A155" s="125"/>
      <c r="B155" s="96" t="s">
        <v>343</v>
      </c>
      <c r="C155" s="142" t="s">
        <v>342</v>
      </c>
      <c r="D155" s="143"/>
      <c r="E155" s="144">
        <v>1</v>
      </c>
      <c r="F155" s="145">
        <v>177.21</v>
      </c>
      <c r="G155" s="144" t="s">
        <v>34</v>
      </c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</row>
    <row r="156" spans="1:39" ht="14.55" customHeight="1">
      <c r="A156" s="120"/>
      <c r="B156" s="95" t="s">
        <v>213</v>
      </c>
      <c r="C156" s="142" t="s">
        <v>214</v>
      </c>
      <c r="D156" s="143"/>
      <c r="E156" s="144">
        <v>1</v>
      </c>
      <c r="F156" s="145">
        <v>96.66</v>
      </c>
      <c r="G156" s="144" t="s">
        <v>34</v>
      </c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</row>
    <row r="157" spans="1:39" ht="14.55" customHeight="1">
      <c r="A157" s="120"/>
      <c r="B157" s="95" t="s">
        <v>215</v>
      </c>
      <c r="C157" s="142" t="s">
        <v>216</v>
      </c>
      <c r="D157" s="143"/>
      <c r="E157" s="144">
        <v>1</v>
      </c>
      <c r="F157" s="145">
        <v>96.66</v>
      </c>
      <c r="G157" s="144" t="s">
        <v>34</v>
      </c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</row>
    <row r="158" spans="1:39" ht="14.55" customHeight="1">
      <c r="A158" s="120"/>
      <c r="B158" s="95" t="s">
        <v>217</v>
      </c>
      <c r="C158" s="142" t="s">
        <v>218</v>
      </c>
      <c r="D158" s="143"/>
      <c r="E158" s="144">
        <v>1</v>
      </c>
      <c r="F158" s="145">
        <v>96.66</v>
      </c>
      <c r="G158" s="144" t="s">
        <v>34</v>
      </c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</row>
    <row r="159" spans="1:39" ht="14.55" customHeight="1">
      <c r="A159" s="125"/>
      <c r="B159" s="95" t="s">
        <v>219</v>
      </c>
      <c r="C159" s="142" t="s">
        <v>220</v>
      </c>
      <c r="D159" s="143"/>
      <c r="E159" s="144">
        <v>1</v>
      </c>
      <c r="F159" s="145">
        <v>96.66</v>
      </c>
      <c r="G159" s="144" t="s">
        <v>34</v>
      </c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</row>
    <row r="160" spans="1:39" ht="41.4" customHeight="1">
      <c r="A160" s="141"/>
      <c r="B160" s="95" t="s">
        <v>221</v>
      </c>
      <c r="C160" s="146" t="s">
        <v>274</v>
      </c>
      <c r="D160" s="143"/>
      <c r="E160" s="144">
        <v>1</v>
      </c>
      <c r="F160" s="145">
        <v>3524.46</v>
      </c>
      <c r="G160" s="144" t="s">
        <v>34</v>
      </c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</row>
    <row r="161" spans="1:39" ht="14.55" customHeight="1" outlineLevel="1">
      <c r="A161" s="141"/>
      <c r="B161" s="95" t="s">
        <v>222</v>
      </c>
      <c r="C161" s="146" t="s">
        <v>223</v>
      </c>
      <c r="D161" s="143"/>
      <c r="E161" s="144">
        <v>1</v>
      </c>
      <c r="F161" s="145">
        <v>1276.43</v>
      </c>
      <c r="G161" s="144" t="s">
        <v>34</v>
      </c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</row>
    <row r="162" spans="1:39" ht="14.55" customHeight="1" outlineLevel="1">
      <c r="A162" s="127"/>
      <c r="B162" s="95" t="s">
        <v>224</v>
      </c>
      <c r="C162" s="146" t="s">
        <v>225</v>
      </c>
      <c r="D162" s="143"/>
      <c r="E162" s="144">
        <v>1</v>
      </c>
      <c r="F162" s="145">
        <v>1238.33</v>
      </c>
      <c r="G162" s="144" t="s">
        <v>34</v>
      </c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</row>
    <row r="163" spans="1:39" ht="14.55" customHeight="1">
      <c r="A163" s="127"/>
      <c r="B163" s="96" t="s">
        <v>226</v>
      </c>
      <c r="C163" s="146" t="s">
        <v>227</v>
      </c>
      <c r="D163" s="143"/>
      <c r="E163" s="144">
        <v>1</v>
      </c>
      <c r="F163" s="145">
        <v>114.3</v>
      </c>
      <c r="G163" s="144" t="s">
        <v>34</v>
      </c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</row>
    <row r="164" spans="1:39" ht="14.55" customHeight="1">
      <c r="A164" s="125"/>
      <c r="B164" s="96" t="s">
        <v>228</v>
      </c>
      <c r="C164" s="146" t="s">
        <v>229</v>
      </c>
      <c r="D164" s="143"/>
      <c r="E164" s="144">
        <v>1</v>
      </c>
      <c r="F164" s="145">
        <v>200.01</v>
      </c>
      <c r="G164" s="144" t="s">
        <v>34</v>
      </c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</row>
    <row r="165" spans="1:39" ht="14.55" customHeight="1" outlineLevel="2">
      <c r="A165" s="120"/>
      <c r="B165" s="95" t="s">
        <v>230</v>
      </c>
      <c r="C165" s="146" t="s">
        <v>231</v>
      </c>
      <c r="D165" s="143"/>
      <c r="E165" s="144">
        <v>1</v>
      </c>
      <c r="F165" s="145" t="e">
        <v>#VALUE!</v>
      </c>
      <c r="G165" s="144" t="s">
        <v>34</v>
      </c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</row>
    <row r="166" spans="1:39" ht="14.55" customHeight="1">
      <c r="A166" s="127"/>
      <c r="B166" s="95" t="s">
        <v>232</v>
      </c>
      <c r="C166" s="146" t="s">
        <v>233</v>
      </c>
      <c r="D166" s="143"/>
      <c r="E166" s="144">
        <v>1</v>
      </c>
      <c r="F166" s="145">
        <v>188.62</v>
      </c>
      <c r="G166" s="144" t="s">
        <v>34</v>
      </c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</row>
    <row r="167" spans="1:39" ht="14.55" customHeight="1">
      <c r="A167" s="125"/>
      <c r="B167" s="95" t="s">
        <v>234</v>
      </c>
      <c r="C167" s="146" t="s">
        <v>235</v>
      </c>
      <c r="D167" s="143"/>
      <c r="E167" s="144">
        <v>1</v>
      </c>
      <c r="F167" s="145">
        <v>590.57000000000005</v>
      </c>
      <c r="G167" s="144" t="s">
        <v>34</v>
      </c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</row>
    <row r="168" spans="1:39" ht="28.5" customHeight="1" outlineLevel="1">
      <c r="A168" s="120"/>
      <c r="B168" s="95" t="s">
        <v>236</v>
      </c>
      <c r="C168" s="146" t="s">
        <v>237</v>
      </c>
      <c r="D168" s="143"/>
      <c r="E168" s="144">
        <v>1</v>
      </c>
      <c r="F168" s="145">
        <v>161.94</v>
      </c>
      <c r="G168" s="144" t="s">
        <v>34</v>
      </c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</row>
    <row r="169" spans="1:39" ht="14.55" customHeight="1">
      <c r="A169" s="127"/>
      <c r="B169" s="96" t="s">
        <v>238</v>
      </c>
      <c r="C169" s="146" t="s">
        <v>239</v>
      </c>
      <c r="D169" s="143"/>
      <c r="E169" s="144">
        <v>1</v>
      </c>
      <c r="F169" s="145">
        <v>24.06</v>
      </c>
      <c r="G169" s="144" t="s">
        <v>34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</row>
    <row r="170" spans="1:39" ht="14.55" customHeight="1">
      <c r="A170" s="125"/>
      <c r="B170" s="96" t="s">
        <v>240</v>
      </c>
      <c r="C170" s="146" t="s">
        <v>241</v>
      </c>
      <c r="D170" s="143"/>
      <c r="E170" s="144">
        <v>1</v>
      </c>
      <c r="F170" s="145">
        <v>94.81</v>
      </c>
      <c r="G170" s="144" t="s">
        <v>34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</row>
    <row r="171" spans="1:39" ht="14.55" customHeight="1" outlineLevel="2">
      <c r="A171" s="120"/>
      <c r="B171" s="97" t="s">
        <v>242</v>
      </c>
      <c r="C171" s="147" t="s">
        <v>243</v>
      </c>
      <c r="D171" s="122"/>
      <c r="E171" s="123">
        <v>1</v>
      </c>
      <c r="F171" s="128" t="e">
        <v>#VALUE!</v>
      </c>
      <c r="G171" s="123" t="s">
        <v>34</v>
      </c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</row>
    <row r="172" spans="1:39" ht="14.55" customHeight="1">
      <c r="A172" s="120"/>
      <c r="B172" s="98" t="s">
        <v>244</v>
      </c>
      <c r="C172" s="92" t="s">
        <v>245</v>
      </c>
      <c r="D172" s="122"/>
      <c r="E172" s="123">
        <v>1</v>
      </c>
      <c r="F172" s="128">
        <v>1.47</v>
      </c>
      <c r="G172" s="123" t="s">
        <v>34</v>
      </c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</row>
    <row r="173" spans="1:39" ht="14.55" customHeight="1">
      <c r="A173" s="120"/>
      <c r="B173" s="86" t="s">
        <v>246</v>
      </c>
      <c r="C173" s="92" t="s">
        <v>247</v>
      </c>
      <c r="D173" s="122"/>
      <c r="E173" s="123">
        <v>1</v>
      </c>
      <c r="F173" s="128">
        <v>2.2400000000000002</v>
      </c>
      <c r="G173" s="123" t="s">
        <v>34</v>
      </c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</row>
    <row r="174" spans="1:39" ht="14.55" customHeight="1">
      <c r="A174" s="120"/>
      <c r="B174" s="86" t="s">
        <v>248</v>
      </c>
      <c r="C174" s="92" t="s">
        <v>249</v>
      </c>
      <c r="D174" s="122"/>
      <c r="E174" s="123">
        <v>1</v>
      </c>
      <c r="F174" s="128">
        <v>2.57</v>
      </c>
      <c r="G174" s="123" t="s">
        <v>34</v>
      </c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</row>
    <row r="175" spans="1:39" ht="14.55" customHeight="1">
      <c r="A175" s="127"/>
      <c r="B175" s="86" t="s">
        <v>250</v>
      </c>
      <c r="C175" s="92" t="s">
        <v>251</v>
      </c>
      <c r="D175" s="122"/>
      <c r="E175" s="123">
        <v>50</v>
      </c>
      <c r="F175" s="128">
        <v>0.43</v>
      </c>
      <c r="G175" s="123" t="s">
        <v>34</v>
      </c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</row>
    <row r="176" spans="1:39" ht="14.55" customHeight="1">
      <c r="A176" s="120"/>
      <c r="B176" s="86" t="s">
        <v>252</v>
      </c>
      <c r="C176" s="148" t="s">
        <v>253</v>
      </c>
      <c r="D176" s="122"/>
      <c r="E176" s="123">
        <v>50</v>
      </c>
      <c r="F176" s="128">
        <v>0.53</v>
      </c>
      <c r="G176" s="123" t="s">
        <v>34</v>
      </c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</row>
    <row r="177" spans="1:39" ht="14.55" customHeight="1">
      <c r="A177" s="127"/>
      <c r="B177" s="89" t="s">
        <v>254</v>
      </c>
      <c r="C177" s="148" t="s">
        <v>255</v>
      </c>
      <c r="D177" s="122"/>
      <c r="E177" s="123">
        <v>50</v>
      </c>
      <c r="F177" s="128">
        <v>0.54</v>
      </c>
      <c r="G177" s="123" t="s">
        <v>34</v>
      </c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</row>
    <row r="178" spans="1:39" ht="14.55" customHeight="1">
      <c r="A178" s="120"/>
      <c r="B178" s="99" t="s">
        <v>304</v>
      </c>
      <c r="C178" s="62" t="s">
        <v>305</v>
      </c>
      <c r="D178" s="122"/>
      <c r="E178" s="123">
        <v>10</v>
      </c>
      <c r="F178" s="128">
        <v>6.75</v>
      </c>
      <c r="G178" s="123" t="s">
        <v>34</v>
      </c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</row>
    <row r="179" spans="1:39" ht="14.55" customHeight="1">
      <c r="A179" s="120"/>
      <c r="B179" s="89" t="s">
        <v>256</v>
      </c>
      <c r="C179" s="148" t="s">
        <v>257</v>
      </c>
      <c r="D179" s="122"/>
      <c r="E179" s="123">
        <v>10</v>
      </c>
      <c r="F179" s="128">
        <v>2.1</v>
      </c>
      <c r="G179" s="123" t="s">
        <v>34</v>
      </c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</row>
    <row r="180" spans="1:39" ht="14.55" customHeight="1">
      <c r="A180" s="2"/>
      <c r="B180" s="89" t="s">
        <v>347</v>
      </c>
      <c r="C180" s="8" t="s">
        <v>346</v>
      </c>
      <c r="D180" s="45"/>
      <c r="E180" s="46">
        <v>300</v>
      </c>
      <c r="F180" s="79">
        <v>0.13</v>
      </c>
      <c r="G180" s="46" t="s">
        <v>34</v>
      </c>
      <c r="H180" s="105"/>
    </row>
    <row r="181" spans="1:39" ht="14.55" customHeight="1">
      <c r="A181" s="1"/>
      <c r="B181" s="99" t="s">
        <v>348</v>
      </c>
      <c r="C181" s="76" t="s">
        <v>356</v>
      </c>
      <c r="D181" s="77"/>
      <c r="E181" s="78">
        <v>400</v>
      </c>
      <c r="F181" s="79">
        <v>0.09</v>
      </c>
      <c r="G181" s="78" t="s">
        <v>34</v>
      </c>
      <c r="H181" s="105"/>
    </row>
    <row r="182" spans="1:39" ht="14.55" customHeight="1">
      <c r="A182" s="1"/>
      <c r="B182" s="99" t="s">
        <v>349</v>
      </c>
      <c r="C182" s="76" t="s">
        <v>357</v>
      </c>
      <c r="D182" s="77"/>
      <c r="E182" s="78">
        <v>400</v>
      </c>
      <c r="F182" s="79">
        <v>0.11</v>
      </c>
      <c r="G182" s="78" t="s">
        <v>34</v>
      </c>
      <c r="H182" s="105"/>
    </row>
    <row r="183" spans="1:39" ht="14.55" customHeight="1">
      <c r="A183" s="5"/>
      <c r="B183" s="99" t="s">
        <v>350</v>
      </c>
      <c r="C183" s="76" t="s">
        <v>358</v>
      </c>
      <c r="D183" s="77"/>
      <c r="E183" s="78">
        <v>400</v>
      </c>
      <c r="F183" s="79">
        <v>0.15</v>
      </c>
      <c r="G183" s="78" t="s">
        <v>34</v>
      </c>
      <c r="H183" s="105"/>
    </row>
    <row r="184" spans="1:39" ht="25.95" customHeight="1">
      <c r="A184" s="2"/>
      <c r="B184" s="96" t="s">
        <v>351</v>
      </c>
      <c r="C184" s="83" t="s">
        <v>354</v>
      </c>
      <c r="D184" s="81"/>
      <c r="E184" s="82">
        <v>1</v>
      </c>
      <c r="F184" s="80">
        <v>166.74</v>
      </c>
      <c r="G184" s="82" t="s">
        <v>34</v>
      </c>
      <c r="H184" s="105"/>
    </row>
    <row r="185" spans="1:39" ht="25.95" customHeight="1">
      <c r="A185" s="5"/>
      <c r="B185" s="96" t="s">
        <v>352</v>
      </c>
      <c r="C185" s="83" t="s">
        <v>359</v>
      </c>
      <c r="D185" s="81"/>
      <c r="E185" s="82">
        <v>1</v>
      </c>
      <c r="F185" s="80">
        <v>166.74</v>
      </c>
      <c r="G185" s="82" t="s">
        <v>34</v>
      </c>
      <c r="H185" s="105"/>
    </row>
    <row r="186" spans="1:39" ht="25.95" customHeight="1">
      <c r="A186" s="5"/>
      <c r="B186" s="89" t="s">
        <v>353</v>
      </c>
      <c r="C186" s="4" t="s">
        <v>355</v>
      </c>
      <c r="D186" s="45"/>
      <c r="E186" s="46">
        <v>1</v>
      </c>
      <c r="F186" s="79">
        <v>122.8</v>
      </c>
      <c r="G186" s="46" t="s">
        <v>34</v>
      </c>
      <c r="H186" s="105"/>
    </row>
    <row r="187" spans="1:39" ht="63.45" customHeight="1">
      <c r="A187" s="5"/>
      <c r="B187" s="95" t="s">
        <v>258</v>
      </c>
      <c r="C187" s="84" t="s">
        <v>259</v>
      </c>
      <c r="D187" s="81"/>
      <c r="E187" s="82">
        <v>1</v>
      </c>
      <c r="F187" s="80">
        <v>290.83</v>
      </c>
      <c r="G187" s="82" t="s">
        <v>34</v>
      </c>
      <c r="H187" s="105"/>
    </row>
    <row r="189" spans="1:39">
      <c r="B189" s="9"/>
      <c r="C189" s="9"/>
      <c r="D189" s="9"/>
      <c r="E189" s="9"/>
      <c r="F189" s="9"/>
      <c r="G189" s="9"/>
    </row>
  </sheetData>
  <sheetProtection algorithmName="SHA-512" hashValue="cSczp252kvy4HzoPXKTVAxbtIVujmHld6DeqUj67pQN20H30+kCvtGzGxP1Q3vOtD8w4DcGlTSQegwK8vut05g==" saltValue="r/IYg1n9ZSRwBRoWtE7+Yw==" spinCount="100000" sheet="1" objects="1" scenarios="1"/>
  <mergeCells count="2">
    <mergeCell ref="A141:A144"/>
    <mergeCell ref="E3:G3"/>
  </mergeCells>
  <conditionalFormatting sqref="C178">
    <cfRule type="expression" dxfId="26" priority="1">
      <formula>A178&gt;1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83" fitToHeight="3" orientation="portrait" r:id="rId1"/>
  <rowBreaks count="2" manualBreakCount="2">
    <brk id="68" max="6" man="1"/>
    <brk id="15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0000"/>
    <pageSetUpPr fitToPage="1"/>
  </sheetPr>
  <dimension ref="A2:W417"/>
  <sheetViews>
    <sheetView showGridLines="0" zoomScale="90" zoomScaleNormal="90" workbookViewId="0">
      <selection activeCell="D14" sqref="D14"/>
    </sheetView>
  </sheetViews>
  <sheetFormatPr defaultColWidth="9.109375" defaultRowHeight="10.199999999999999"/>
  <cols>
    <col min="1" max="1" width="4" style="18" customWidth="1"/>
    <col min="2" max="2" width="17.88671875" style="18" customWidth="1"/>
    <col min="3" max="3" width="17.88671875" style="18" hidden="1" customWidth="1"/>
    <col min="4" max="4" width="62.77734375" style="18" customWidth="1"/>
    <col min="5" max="6" width="14.6640625" style="18" customWidth="1"/>
    <col min="7" max="7" width="5" style="18" customWidth="1" collapsed="1"/>
    <col min="8" max="8" width="6.6640625" style="18" customWidth="1"/>
    <col min="9" max="9" width="9.109375" style="18" hidden="1" customWidth="1"/>
    <col min="10" max="10" width="8.88671875" style="18" customWidth="1"/>
    <col min="11" max="11" width="16.44140625" style="18" customWidth="1"/>
    <col min="12" max="12" width="17.44140625" style="18" customWidth="1"/>
    <col min="13" max="13" width="9.109375" style="18"/>
    <col min="14" max="14" width="9.109375" style="44"/>
    <col min="15" max="21" width="9.109375" style="18"/>
    <col min="22" max="22" width="9.109375" style="47"/>
    <col min="23" max="23" width="9.109375" style="48"/>
    <col min="24" max="16384" width="9.109375" style="18"/>
  </cols>
  <sheetData>
    <row r="2" spans="1:23" ht="10.95" customHeight="1">
      <c r="A2" s="13"/>
      <c r="B2" s="13"/>
      <c r="C2" s="13"/>
      <c r="D2" s="14"/>
      <c r="E2" s="14" t="s">
        <v>260</v>
      </c>
      <c r="F2" s="42">
        <v>90</v>
      </c>
      <c r="G2" s="13"/>
      <c r="H2" s="13"/>
      <c r="I2" s="13"/>
      <c r="J2" s="13"/>
      <c r="K2" s="15"/>
      <c r="L2" s="16"/>
      <c r="M2" s="17"/>
      <c r="N2" s="43"/>
      <c r="O2" s="17"/>
      <c r="P2" s="17"/>
      <c r="Q2" s="17"/>
    </row>
    <row r="3" spans="1:23" ht="6" customHeight="1">
      <c r="A3" s="13"/>
      <c r="B3" s="13"/>
      <c r="C3" s="13"/>
      <c r="D3" s="19"/>
      <c r="E3" s="19"/>
      <c r="F3" s="20"/>
      <c r="G3" s="13"/>
      <c r="H3" s="13"/>
      <c r="I3" s="13"/>
      <c r="J3" s="13"/>
      <c r="K3" s="15"/>
      <c r="L3" s="16"/>
      <c r="M3" s="17"/>
      <c r="N3" s="43"/>
      <c r="O3" s="17"/>
      <c r="P3" s="17"/>
      <c r="Q3" s="17"/>
    </row>
    <row r="4" spans="1:23" ht="10.95" customHeight="1">
      <c r="A4" s="13"/>
      <c r="B4" s="13"/>
      <c r="C4" s="13"/>
      <c r="D4" s="21"/>
      <c r="E4" s="41" t="s">
        <v>270</v>
      </c>
      <c r="F4" s="50">
        <v>0</v>
      </c>
      <c r="G4" s="13"/>
      <c r="H4" s="13"/>
      <c r="I4" s="13"/>
      <c r="J4" s="15"/>
      <c r="K4" s="63"/>
      <c r="L4" s="64"/>
      <c r="M4" s="17"/>
      <c r="N4" s="43"/>
      <c r="O4" s="17"/>
      <c r="P4" s="17"/>
      <c r="Q4" s="17"/>
    </row>
    <row r="5" spans="1:23" ht="10.95" customHeight="1">
      <c r="A5" s="13"/>
      <c r="B5" s="13"/>
      <c r="C5" s="13"/>
      <c r="D5" s="21"/>
      <c r="E5" s="40" t="s">
        <v>271</v>
      </c>
      <c r="F5" s="51">
        <v>0</v>
      </c>
      <c r="G5" s="13"/>
      <c r="H5" s="13"/>
      <c r="I5" s="13"/>
      <c r="J5" s="22"/>
      <c r="K5" s="65"/>
      <c r="L5" s="66"/>
      <c r="M5" s="17"/>
      <c r="N5" s="43"/>
      <c r="O5" s="17"/>
      <c r="P5" s="17"/>
      <c r="Q5" s="17"/>
    </row>
    <row r="6" spans="1:23" ht="10.95" customHeight="1">
      <c r="A6" s="174" t="s">
        <v>313</v>
      </c>
      <c r="B6" s="174"/>
      <c r="C6" s="13"/>
      <c r="D6" s="21"/>
      <c r="E6" s="21" t="s">
        <v>273</v>
      </c>
      <c r="F6" s="52">
        <v>0</v>
      </c>
      <c r="G6" s="13"/>
      <c r="H6" s="13"/>
      <c r="I6" s="13"/>
      <c r="J6" s="24"/>
      <c r="K6" s="65"/>
      <c r="L6" s="67"/>
      <c r="M6" s="17"/>
      <c r="N6" s="43"/>
      <c r="O6" s="17"/>
      <c r="P6" s="17"/>
      <c r="Q6" s="17"/>
    </row>
    <row r="7" spans="1:23" ht="12" customHeight="1">
      <c r="A7" s="13"/>
      <c r="B7" s="13"/>
      <c r="C7" s="13"/>
      <c r="D7" s="25"/>
      <c r="E7" s="25" t="s">
        <v>261</v>
      </c>
      <c r="F7" s="75">
        <f>L303</f>
        <v>0</v>
      </c>
      <c r="G7" s="13"/>
      <c r="H7" s="13"/>
      <c r="I7" s="13"/>
      <c r="J7" s="22"/>
      <c r="K7" s="65"/>
      <c r="L7" s="67"/>
      <c r="M7" s="17"/>
      <c r="N7" s="43"/>
      <c r="O7" s="17"/>
      <c r="P7" s="17"/>
      <c r="Q7" s="17"/>
    </row>
    <row r="8" spans="1:23" ht="10.199999999999999" customHeight="1">
      <c r="A8" s="13"/>
      <c r="B8" s="26" t="s">
        <v>262</v>
      </c>
      <c r="C8" s="13"/>
      <c r="D8" s="25"/>
      <c r="E8" s="25" t="s">
        <v>263</v>
      </c>
      <c r="F8" s="27" t="e">
        <f>W303/L303</f>
        <v>#DIV/0!</v>
      </c>
      <c r="G8" s="13"/>
      <c r="H8" s="13"/>
      <c r="I8" s="13"/>
      <c r="J8" s="13"/>
      <c r="K8" s="23"/>
      <c r="L8" s="28"/>
      <c r="M8" s="17"/>
      <c r="N8" s="43"/>
      <c r="O8" s="17"/>
      <c r="P8" s="17"/>
      <c r="Q8" s="17"/>
    </row>
    <row r="9" spans="1:23" ht="12.6">
      <c r="A9" s="13"/>
      <c r="B9" s="29">
        <f ca="1">TODAY()</f>
        <v>44550</v>
      </c>
      <c r="C9" s="13"/>
      <c r="D9" s="25"/>
      <c r="E9" s="25"/>
      <c r="F9" s="27"/>
      <c r="G9" s="13"/>
      <c r="H9" s="13"/>
      <c r="I9" s="13"/>
      <c r="J9" s="13"/>
      <c r="K9" s="23"/>
      <c r="L9" s="28"/>
      <c r="M9" s="17"/>
      <c r="N9" s="43"/>
      <c r="O9" s="17"/>
      <c r="P9" s="17"/>
      <c r="Q9" s="17"/>
    </row>
    <row r="10" spans="1:23" ht="4.2" hidden="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7"/>
      <c r="N10" s="43"/>
      <c r="O10" s="17"/>
      <c r="P10" s="17"/>
      <c r="Q10" s="17"/>
    </row>
    <row r="11" spans="1:23" hidden="1">
      <c r="A11" s="13"/>
      <c r="B11" s="13"/>
      <c r="C11" s="13"/>
      <c r="D11" s="19"/>
      <c r="E11" s="19"/>
      <c r="F11" s="30"/>
      <c r="G11" s="31">
        <f>L303-F11</f>
        <v>0</v>
      </c>
      <c r="H11" s="13"/>
      <c r="I11" s="13"/>
      <c r="J11" s="13"/>
      <c r="K11" s="13"/>
      <c r="L11" s="13"/>
      <c r="M11" s="17"/>
      <c r="N11" s="43"/>
      <c r="O11" s="17"/>
      <c r="P11" s="17"/>
      <c r="Q11" s="17"/>
    </row>
    <row r="12" spans="1:23" hidden="1">
      <c r="A12" s="13"/>
      <c r="B12" s="13"/>
      <c r="C12" s="13"/>
      <c r="D12" s="19"/>
      <c r="E12" s="19"/>
      <c r="F12" s="32" t="e">
        <f>G11/L303</f>
        <v>#DIV/0!</v>
      </c>
      <c r="G12" s="13"/>
      <c r="H12" s="13"/>
      <c r="I12" s="13"/>
      <c r="J12" s="13"/>
      <c r="K12" s="13"/>
      <c r="L12" s="13"/>
      <c r="M12" s="17"/>
      <c r="N12" s="43"/>
      <c r="O12" s="17"/>
      <c r="P12" s="17"/>
      <c r="Q12" s="17"/>
    </row>
    <row r="13" spans="1:2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43"/>
      <c r="O13" s="17"/>
      <c r="P13" s="17"/>
      <c r="Q13" s="17"/>
    </row>
    <row r="14" spans="1:23" ht="28.95" customHeight="1">
      <c r="A14" s="33" t="s">
        <v>264</v>
      </c>
      <c r="B14" s="33" t="s">
        <v>1</v>
      </c>
      <c r="C14" s="34" t="s">
        <v>265</v>
      </c>
      <c r="D14" s="33" t="s">
        <v>266</v>
      </c>
      <c r="E14" s="150" t="s">
        <v>367</v>
      </c>
      <c r="F14" s="150" t="s">
        <v>368</v>
      </c>
      <c r="G14" s="33" t="s">
        <v>369</v>
      </c>
      <c r="H14" s="33" t="s">
        <v>370</v>
      </c>
      <c r="I14" s="33" t="s">
        <v>3</v>
      </c>
      <c r="J14" s="33" t="s">
        <v>267</v>
      </c>
      <c r="K14" s="33" t="s">
        <v>268</v>
      </c>
      <c r="L14" s="33" t="s">
        <v>269</v>
      </c>
      <c r="M14" s="35"/>
      <c r="N14" s="43"/>
      <c r="O14" s="17"/>
      <c r="P14" s="17"/>
      <c r="Q14" s="17"/>
    </row>
    <row r="15" spans="1:23">
      <c r="A15" s="36">
        <v>1</v>
      </c>
      <c r="B15" s="73"/>
      <c r="C15" s="37">
        <f>IF(B15&gt;1,B15,2)</f>
        <v>2</v>
      </c>
      <c r="D15" s="53" t="e">
        <f>VLOOKUP($C15,PEX_price_12_2021!$B$5:$G$187,2,0)</f>
        <v>#N/A</v>
      </c>
      <c r="E15" s="54" t="e">
        <f>VLOOKUP(B15,PEX_price_12_2021!B:F,5,0)</f>
        <v>#N/A</v>
      </c>
      <c r="F15" s="55" t="e">
        <f>E15*$F$2</f>
        <v>#N/A</v>
      </c>
      <c r="G15" s="56" t="e">
        <f>VLOOKUP(B15,PEX_price_12_2021!B:G,6,0)</f>
        <v>#N/A</v>
      </c>
      <c r="H15" s="56" t="e">
        <f>VLOOKUP(B15,PEX_price_12_2021!B:G,4,0)</f>
        <v>#N/A</v>
      </c>
      <c r="I15" s="56" t="e">
        <f>VLOOKUP(B15,PEX_price_12_2021!B:G,3,0)</f>
        <v>#N/A</v>
      </c>
      <c r="J15" s="57"/>
      <c r="K15" s="58" t="e">
        <f t="shared" ref="K15:K78" si="0">N15</f>
        <v>#N/A</v>
      </c>
      <c r="L15" s="59" t="e">
        <f>K15*J15</f>
        <v>#N/A</v>
      </c>
      <c r="M15" s="60">
        <f>IF(B15&gt;1,L15,0)</f>
        <v>0</v>
      </c>
      <c r="N15" s="61" t="e">
        <f>IF(OR($B15=PEX_price_12_2021!$B$153,$B15=PEX_price_12_2021!$B$154,$B15=PEX_price_12_2021!$B$155,$B15=PEX_price_12_2021!$B$156,$B15=PEX_price_12_2021!$B$157,$B15=PEX_price_12_2021!$B$158,$B15=PEX_price_12_2021!$B$159,$B15=PEX_price_12_2021!$B$160,$B15=PEX_price_12_2021!$B$161,$B15=PEX_price_12_2021!$B$162,$B15=PEX_price_12_2021!$B$163,$B15=PEX_price_12_2021!$B$164,$B15=PEX_price_12_2021!$B$165,$B15=PEX_price_12_2021!$B$166,$B15=PEX_price_12_2021!$B$167,$B15=PEX_price_12_2021!$B$168,$B15=PEX_price_12_2021!$B$169,$B15=PEX_price_12_2021!$B$170,$B15=PEX_price_12_2021!$B$171,$B15=PEX_price_12_2021!$B$184,$B15=PEX_price_12_2021!$B$185,$B15=PEX_price_12_2021!$B$186,$B15=PEX_price_12_2021!$B$187),$F15*(1-$F$6),(IF(OR($B15=PEX_price_12_2021!$B$5,$B15=PEX_price_12_2021!$B$6,$B15=PEX_price_12_2021!$B$7,$B15=PEX_price_12_2021!$B$8,$B15=PEX_price_12_2021!$B$9,$B15=PEX_price_12_2021!$B$10,$B15=PEX_price_12_2021!$B$11,$B15=PEX_price_12_2021!$B$12,$B15=PEX_price_12_2021!$B$13,$B15=PEX_price_12_2021!$B$14,$B15=PEX_price_12_2021!$B$15,$B15=PEX_price_12_2021!$B$16,$B15=PEX_price_12_2021!$B$17),$F15*(1-$F$4),$F15*(1-$F$5))))</f>
        <v>#N/A</v>
      </c>
      <c r="O15" s="17"/>
      <c r="P15" s="17"/>
      <c r="Q15" s="17"/>
      <c r="V15" s="47" t="e">
        <f>IF(G15='[1]Прайс 2017'!$G$9,L15,0)</f>
        <v>#N/A</v>
      </c>
      <c r="W15" s="38">
        <f>IF(B15&gt;1,V15,0)</f>
        <v>0</v>
      </c>
    </row>
    <row r="16" spans="1:23">
      <c r="A16" s="36">
        <v>2</v>
      </c>
      <c r="B16" s="167"/>
      <c r="C16" s="37">
        <f t="shared" ref="C16:C79" si="1">IF(B16&gt;1,B16,2)</f>
        <v>2</v>
      </c>
      <c r="D16" s="53" t="e">
        <f>VLOOKUP($C16,PEX_price_12_2021!$B$5:$G$187,2,0)</f>
        <v>#N/A</v>
      </c>
      <c r="E16" s="54" t="e">
        <f>VLOOKUP(B16,PEX_price_12_2021!B:F,5,0)</f>
        <v>#N/A</v>
      </c>
      <c r="F16" s="55" t="e">
        <f t="shared" ref="F16:F79" si="2">E16*$F$2</f>
        <v>#N/A</v>
      </c>
      <c r="G16" s="56" t="e">
        <f>VLOOKUP(B16,PEX_price_12_2021!B:G,6,0)</f>
        <v>#N/A</v>
      </c>
      <c r="H16" s="56" t="e">
        <f>VLOOKUP(B16,PEX_price_12_2021!B:G,4,0)</f>
        <v>#N/A</v>
      </c>
      <c r="I16" s="56" t="e">
        <f>VLOOKUP(B16,PEX_price_12_2021!B:G,3,0)</f>
        <v>#N/A</v>
      </c>
      <c r="J16" s="57"/>
      <c r="K16" s="58" t="e">
        <f t="shared" si="0"/>
        <v>#N/A</v>
      </c>
      <c r="L16" s="59" t="e">
        <f t="shared" ref="L16:L79" si="3">K16*J16</f>
        <v>#N/A</v>
      </c>
      <c r="M16" s="60">
        <f>IF(B16&gt;1,L16,0)</f>
        <v>0</v>
      </c>
      <c r="N16" s="61" t="e">
        <f>IF(OR($B16=PEX_price_12_2021!$B$153,$B16=PEX_price_12_2021!$B$154,$B16=PEX_price_12_2021!$B$155,$B16=PEX_price_12_2021!$B$156,$B16=PEX_price_12_2021!$B$157,$B16=PEX_price_12_2021!$B$158,$B16=PEX_price_12_2021!$B$159,$B16=PEX_price_12_2021!$B$160,$B16=PEX_price_12_2021!$B$161,$B16=PEX_price_12_2021!$B$162,$B16=PEX_price_12_2021!$B$163,$B16=PEX_price_12_2021!$B$164,$B16=PEX_price_12_2021!$B$165,$B16=PEX_price_12_2021!$B$166,$B16=PEX_price_12_2021!$B$167,$B16=PEX_price_12_2021!$B$168,$B16=PEX_price_12_2021!$B$169,$B16=PEX_price_12_2021!$B$170,$B16=PEX_price_12_2021!$B$171,$B16=PEX_price_12_2021!$B$184,$B16=PEX_price_12_2021!$B$185,$B16=PEX_price_12_2021!$B$186,$B16=PEX_price_12_2021!$B$187),$F16*(1-$F$6),(IF(OR($B16=PEX_price_12_2021!$B$5,$B16=PEX_price_12_2021!$B$6,$B16=PEX_price_12_2021!$B$7,$B16=PEX_price_12_2021!$B$8,$B16=PEX_price_12_2021!$B$9,$B16=PEX_price_12_2021!$B$10,$B16=PEX_price_12_2021!$B$11,$B16=PEX_price_12_2021!$B$12,$B16=PEX_price_12_2021!$B$13,$B16=PEX_price_12_2021!$B$14,$B16=PEX_price_12_2021!$B$15,$B16=PEX_price_12_2021!$B$16,$B16=PEX_price_12_2021!$B$17),$F16*(1-$F$4),$F16*(1-$F$5))))</f>
        <v>#N/A</v>
      </c>
      <c r="O16" s="17"/>
      <c r="P16" s="17"/>
      <c r="Q16" s="17"/>
      <c r="V16" s="47" t="e">
        <f>IF(G16='[1]Прайс 2017'!$G$9,L16,0)</f>
        <v>#N/A</v>
      </c>
      <c r="W16" s="38">
        <f t="shared" ref="W16:W79" si="4">IF(B16&gt;1,V16,0)</f>
        <v>0</v>
      </c>
    </row>
    <row r="17" spans="1:23">
      <c r="A17" s="36">
        <v>3</v>
      </c>
      <c r="B17" s="3"/>
      <c r="C17" s="37">
        <f t="shared" si="1"/>
        <v>2</v>
      </c>
      <c r="D17" s="53" t="e">
        <f>VLOOKUP($C17,PEX_price_12_2021!$B$5:$G$187,2,0)</f>
        <v>#N/A</v>
      </c>
      <c r="E17" s="54" t="e">
        <f>VLOOKUP(B17,PEX_price_12_2021!B:F,5,0)</f>
        <v>#N/A</v>
      </c>
      <c r="F17" s="55" t="e">
        <f t="shared" si="2"/>
        <v>#N/A</v>
      </c>
      <c r="G17" s="56" t="e">
        <f>VLOOKUP(B17,PEX_price_12_2021!B:G,6,0)</f>
        <v>#N/A</v>
      </c>
      <c r="H17" s="56" t="e">
        <f>VLOOKUP(B17,PEX_price_12_2021!B:G,4,0)</f>
        <v>#N/A</v>
      </c>
      <c r="I17" s="56" t="e">
        <f>VLOOKUP(B17,PEX_price_12_2021!B:G,3,0)</f>
        <v>#N/A</v>
      </c>
      <c r="J17" s="57"/>
      <c r="K17" s="58" t="e">
        <f t="shared" si="0"/>
        <v>#N/A</v>
      </c>
      <c r="L17" s="59" t="e">
        <f t="shared" si="3"/>
        <v>#N/A</v>
      </c>
      <c r="M17" s="60">
        <f t="shared" ref="M17:M80" si="5">IF(B17&gt;1,L17,0)</f>
        <v>0</v>
      </c>
      <c r="N17" s="61" t="e">
        <f>IF(OR($B17=PEX_price_12_2021!$B$153,$B17=PEX_price_12_2021!$B$154,$B17=PEX_price_12_2021!$B$155,$B17=PEX_price_12_2021!$B$156,$B17=PEX_price_12_2021!$B$157,$B17=PEX_price_12_2021!$B$158,$B17=PEX_price_12_2021!$B$159,$B17=PEX_price_12_2021!$B$160,$B17=PEX_price_12_2021!$B$161,$B17=PEX_price_12_2021!$B$162,$B17=PEX_price_12_2021!$B$163,$B17=PEX_price_12_2021!$B$164,$B17=PEX_price_12_2021!$B$165,$B17=PEX_price_12_2021!$B$166,$B17=PEX_price_12_2021!$B$167,$B17=PEX_price_12_2021!$B$168,$B17=PEX_price_12_2021!$B$169,$B17=PEX_price_12_2021!$B$170,$B17=PEX_price_12_2021!$B$171,$B17=PEX_price_12_2021!$B$184,$B17=PEX_price_12_2021!$B$185,$B17=PEX_price_12_2021!$B$186,$B17=PEX_price_12_2021!$B$187),$F17*(1-$F$6),(IF(OR($B17=PEX_price_12_2021!$B$5,$B17=PEX_price_12_2021!$B$6,$B17=PEX_price_12_2021!$B$7,$B17=PEX_price_12_2021!$B$8,$B17=PEX_price_12_2021!$B$9,$B17=PEX_price_12_2021!$B$10,$B17=PEX_price_12_2021!$B$11,$B17=PEX_price_12_2021!$B$12,$B17=PEX_price_12_2021!$B$13,$B17=PEX_price_12_2021!$B$14,$B17=PEX_price_12_2021!$B$15,$B17=PEX_price_12_2021!$B$16,$B17=PEX_price_12_2021!$B$17),$F17*(1-$F$4),$F17*(1-$F$5))))</f>
        <v>#N/A</v>
      </c>
      <c r="O17" s="17"/>
      <c r="P17" s="17"/>
      <c r="Q17" s="17"/>
      <c r="V17" s="47" t="e">
        <f>IF(G17='[1]Прайс 2017'!$G$9,L17,0)</f>
        <v>#N/A</v>
      </c>
      <c r="W17" s="38">
        <f t="shared" si="4"/>
        <v>0</v>
      </c>
    </row>
    <row r="18" spans="1:23">
      <c r="A18" s="36">
        <v>4</v>
      </c>
      <c r="B18" s="168"/>
      <c r="C18" s="37">
        <f t="shared" si="1"/>
        <v>2</v>
      </c>
      <c r="D18" s="53" t="e">
        <f>VLOOKUP($C18,PEX_price_12_2021!$B$5:$G$187,2,0)</f>
        <v>#N/A</v>
      </c>
      <c r="E18" s="54" t="e">
        <f>VLOOKUP(B18,PEX_price_12_2021!B:F,5,0)</f>
        <v>#N/A</v>
      </c>
      <c r="F18" s="55" t="e">
        <f t="shared" si="2"/>
        <v>#N/A</v>
      </c>
      <c r="G18" s="56" t="e">
        <f>VLOOKUP(B18,PEX_price_12_2021!B:G,6,0)</f>
        <v>#N/A</v>
      </c>
      <c r="H18" s="56" t="e">
        <f>VLOOKUP(B18,PEX_price_12_2021!B:G,4,0)</f>
        <v>#N/A</v>
      </c>
      <c r="I18" s="56" t="e">
        <f>VLOOKUP(B18,PEX_price_12_2021!B:G,3,0)</f>
        <v>#N/A</v>
      </c>
      <c r="J18" s="57"/>
      <c r="K18" s="58" t="e">
        <f t="shared" si="0"/>
        <v>#N/A</v>
      </c>
      <c r="L18" s="59" t="e">
        <f t="shared" si="3"/>
        <v>#N/A</v>
      </c>
      <c r="M18" s="60">
        <f t="shared" si="5"/>
        <v>0</v>
      </c>
      <c r="N18" s="61" t="e">
        <f>IF(OR($B18=PEX_price_12_2021!$B$153,$B18=PEX_price_12_2021!$B$154,$B18=PEX_price_12_2021!$B$155,$B18=PEX_price_12_2021!$B$156,$B18=PEX_price_12_2021!$B$157,$B18=PEX_price_12_2021!$B$158,$B18=PEX_price_12_2021!$B$159,$B18=PEX_price_12_2021!$B$160,$B18=PEX_price_12_2021!$B$161,$B18=PEX_price_12_2021!$B$162,$B18=PEX_price_12_2021!$B$163,$B18=PEX_price_12_2021!$B$164,$B18=PEX_price_12_2021!$B$165,$B18=PEX_price_12_2021!$B$166,$B18=PEX_price_12_2021!$B$167,$B18=PEX_price_12_2021!$B$168,$B18=PEX_price_12_2021!$B$169,$B18=PEX_price_12_2021!$B$170,$B18=PEX_price_12_2021!$B$171,$B18=PEX_price_12_2021!$B$184,$B18=PEX_price_12_2021!$B$185,$B18=PEX_price_12_2021!$B$186,$B18=PEX_price_12_2021!$B$187),$F18*(1-$F$6),(IF(OR($B18=PEX_price_12_2021!$B$5,$B18=PEX_price_12_2021!$B$6,$B18=PEX_price_12_2021!$B$7,$B18=PEX_price_12_2021!$B$8,$B18=PEX_price_12_2021!$B$9,$B18=PEX_price_12_2021!$B$10,$B18=PEX_price_12_2021!$B$11,$B18=PEX_price_12_2021!$B$12,$B18=PEX_price_12_2021!$B$13,$B18=PEX_price_12_2021!$B$14,$B18=PEX_price_12_2021!$B$15,$B18=PEX_price_12_2021!$B$16,$B18=PEX_price_12_2021!$B$17),$F18*(1-$F$4),$F18*(1-$F$5))))</f>
        <v>#N/A</v>
      </c>
      <c r="O18" s="17"/>
      <c r="P18" s="17"/>
      <c r="Q18" s="17"/>
      <c r="V18" s="47" t="e">
        <f>IF(G18='[1]Прайс 2017'!$G$9,L18,0)</f>
        <v>#N/A</v>
      </c>
      <c r="W18" s="38">
        <f t="shared" si="4"/>
        <v>0</v>
      </c>
    </row>
    <row r="19" spans="1:23">
      <c r="A19" s="36">
        <v>5</v>
      </c>
      <c r="B19" s="6"/>
      <c r="C19" s="37">
        <f t="shared" si="1"/>
        <v>2</v>
      </c>
      <c r="D19" s="53" t="e">
        <f>VLOOKUP($C19,PEX_price_12_2021!$B$5:$G$187,2,0)</f>
        <v>#N/A</v>
      </c>
      <c r="E19" s="54" t="e">
        <f>VLOOKUP(B19,PEX_price_12_2021!B:F,5,0)</f>
        <v>#N/A</v>
      </c>
      <c r="F19" s="55" t="e">
        <f t="shared" si="2"/>
        <v>#N/A</v>
      </c>
      <c r="G19" s="56" t="e">
        <f>VLOOKUP(B19,PEX_price_12_2021!B:G,6,0)</f>
        <v>#N/A</v>
      </c>
      <c r="H19" s="56" t="e">
        <f>VLOOKUP(B19,PEX_price_12_2021!B:G,4,0)</f>
        <v>#N/A</v>
      </c>
      <c r="I19" s="56" t="e">
        <f>VLOOKUP(B19,PEX_price_12_2021!B:G,3,0)</f>
        <v>#N/A</v>
      </c>
      <c r="J19" s="57"/>
      <c r="K19" s="58" t="e">
        <f t="shared" si="0"/>
        <v>#N/A</v>
      </c>
      <c r="L19" s="59" t="e">
        <f t="shared" si="3"/>
        <v>#N/A</v>
      </c>
      <c r="M19" s="60">
        <f t="shared" si="5"/>
        <v>0</v>
      </c>
      <c r="N19" s="61" t="e">
        <f>IF(OR($B19=PEX_price_12_2021!$B$153,$B19=PEX_price_12_2021!$B$154,$B19=PEX_price_12_2021!$B$155,$B19=PEX_price_12_2021!$B$156,$B19=PEX_price_12_2021!$B$157,$B19=PEX_price_12_2021!$B$158,$B19=PEX_price_12_2021!$B$159,$B19=PEX_price_12_2021!$B$160,$B19=PEX_price_12_2021!$B$161,$B19=PEX_price_12_2021!$B$162,$B19=PEX_price_12_2021!$B$163,$B19=PEX_price_12_2021!$B$164,$B19=PEX_price_12_2021!$B$165,$B19=PEX_price_12_2021!$B$166,$B19=PEX_price_12_2021!$B$167,$B19=PEX_price_12_2021!$B$168,$B19=PEX_price_12_2021!$B$169,$B19=PEX_price_12_2021!$B$170,$B19=PEX_price_12_2021!$B$171,$B19=PEX_price_12_2021!$B$184,$B19=PEX_price_12_2021!$B$185,$B19=PEX_price_12_2021!$B$186,$B19=PEX_price_12_2021!$B$187),$F19*(1-$F$6),(IF(OR($B19=PEX_price_12_2021!$B$5,$B19=PEX_price_12_2021!$B$6,$B19=PEX_price_12_2021!$B$7,$B19=PEX_price_12_2021!$B$8,$B19=PEX_price_12_2021!$B$9,$B19=PEX_price_12_2021!$B$10,$B19=PEX_price_12_2021!$B$11,$B19=PEX_price_12_2021!$B$12,$B19=PEX_price_12_2021!$B$13,$B19=PEX_price_12_2021!$B$14,$B19=PEX_price_12_2021!$B$15,$B19=PEX_price_12_2021!$B$16,$B19=PEX_price_12_2021!$B$17),$F19*(1-$F$4),$F19*(1-$F$5))))</f>
        <v>#N/A</v>
      </c>
      <c r="O19" s="17"/>
      <c r="P19" s="17"/>
      <c r="Q19" s="17"/>
      <c r="V19" s="47" t="e">
        <f>IF(G19='[1]Прайс 2017'!$G$9,L19,0)</f>
        <v>#N/A</v>
      </c>
      <c r="W19" s="38">
        <f t="shared" si="4"/>
        <v>0</v>
      </c>
    </row>
    <row r="20" spans="1:23">
      <c r="A20" s="36">
        <v>6</v>
      </c>
      <c r="B20" s="169"/>
      <c r="C20" s="37">
        <f t="shared" si="1"/>
        <v>2</v>
      </c>
      <c r="D20" s="53" t="e">
        <f>VLOOKUP($C20,PEX_price_12_2021!$B$5:$G$187,2,0)</f>
        <v>#N/A</v>
      </c>
      <c r="E20" s="54" t="e">
        <f>VLOOKUP(B20,PEX_price_12_2021!B:F,5,0)</f>
        <v>#N/A</v>
      </c>
      <c r="F20" s="55" t="e">
        <f t="shared" si="2"/>
        <v>#N/A</v>
      </c>
      <c r="G20" s="56" t="e">
        <f>VLOOKUP(B20,PEX_price_12_2021!B:G,6,0)</f>
        <v>#N/A</v>
      </c>
      <c r="H20" s="56" t="e">
        <f>VLOOKUP(B20,PEX_price_12_2021!B:G,4,0)</f>
        <v>#N/A</v>
      </c>
      <c r="I20" s="56" t="e">
        <f>VLOOKUP(B20,PEX_price_12_2021!B:G,3,0)</f>
        <v>#N/A</v>
      </c>
      <c r="J20" s="57"/>
      <c r="K20" s="58" t="e">
        <f t="shared" si="0"/>
        <v>#N/A</v>
      </c>
      <c r="L20" s="59" t="e">
        <f t="shared" si="3"/>
        <v>#N/A</v>
      </c>
      <c r="M20" s="60">
        <f t="shared" si="5"/>
        <v>0</v>
      </c>
      <c r="N20" s="61" t="e">
        <f>IF(OR($B20=PEX_price_12_2021!$B$153,$B20=PEX_price_12_2021!$B$154,$B20=PEX_price_12_2021!$B$155,$B20=PEX_price_12_2021!$B$156,$B20=PEX_price_12_2021!$B$157,$B20=PEX_price_12_2021!$B$158,$B20=PEX_price_12_2021!$B$159,$B20=PEX_price_12_2021!$B$160,$B20=PEX_price_12_2021!$B$161,$B20=PEX_price_12_2021!$B$162,$B20=PEX_price_12_2021!$B$163,$B20=PEX_price_12_2021!$B$164,$B20=PEX_price_12_2021!$B$165,$B20=PEX_price_12_2021!$B$166,$B20=PEX_price_12_2021!$B$167,$B20=PEX_price_12_2021!$B$168,$B20=PEX_price_12_2021!$B$169,$B20=PEX_price_12_2021!$B$170,$B20=PEX_price_12_2021!$B$171,$B20=PEX_price_12_2021!$B$184,$B20=PEX_price_12_2021!$B$185,$B20=PEX_price_12_2021!$B$186,$B20=PEX_price_12_2021!$B$187),$F20*(1-$F$6),(IF(OR($B20=PEX_price_12_2021!$B$5,$B20=PEX_price_12_2021!$B$6,$B20=PEX_price_12_2021!$B$7,$B20=PEX_price_12_2021!$B$8,$B20=PEX_price_12_2021!$B$9,$B20=PEX_price_12_2021!$B$10,$B20=PEX_price_12_2021!$B$11,$B20=PEX_price_12_2021!$B$12,$B20=PEX_price_12_2021!$B$13,$B20=PEX_price_12_2021!$B$14,$B20=PEX_price_12_2021!$B$15,$B20=PEX_price_12_2021!$B$16,$B20=PEX_price_12_2021!$B$17),$F20*(1-$F$4),$F20*(1-$F$5))))</f>
        <v>#N/A</v>
      </c>
      <c r="O20" s="17"/>
      <c r="P20" s="17"/>
      <c r="Q20" s="17"/>
      <c r="V20" s="47" t="e">
        <f>IF(G20='[1]Прайс 2017'!$G$9,L20,0)</f>
        <v>#N/A</v>
      </c>
      <c r="W20" s="38">
        <f t="shared" si="4"/>
        <v>0</v>
      </c>
    </row>
    <row r="21" spans="1:23">
      <c r="A21" s="36">
        <v>7</v>
      </c>
      <c r="B21" s="3"/>
      <c r="C21" s="37">
        <f t="shared" si="1"/>
        <v>2</v>
      </c>
      <c r="D21" s="53" t="e">
        <f>VLOOKUP($C21,PEX_price_12_2021!$B$5:$G$187,2,0)</f>
        <v>#N/A</v>
      </c>
      <c r="E21" s="54" t="e">
        <f>VLOOKUP(B21,PEX_price_12_2021!B:F,5,0)</f>
        <v>#N/A</v>
      </c>
      <c r="F21" s="55" t="e">
        <f t="shared" si="2"/>
        <v>#N/A</v>
      </c>
      <c r="G21" s="56" t="e">
        <f>VLOOKUP(B21,PEX_price_12_2021!B:G,6,0)</f>
        <v>#N/A</v>
      </c>
      <c r="H21" s="56" t="e">
        <f>VLOOKUP(B21,PEX_price_12_2021!B:G,4,0)</f>
        <v>#N/A</v>
      </c>
      <c r="I21" s="56" t="e">
        <f>VLOOKUP(B21,PEX_price_12_2021!B:G,3,0)</f>
        <v>#N/A</v>
      </c>
      <c r="J21" s="57"/>
      <c r="K21" s="58" t="e">
        <f t="shared" si="0"/>
        <v>#N/A</v>
      </c>
      <c r="L21" s="59" t="e">
        <f t="shared" si="3"/>
        <v>#N/A</v>
      </c>
      <c r="M21" s="60">
        <f t="shared" si="5"/>
        <v>0</v>
      </c>
      <c r="N21" s="61" t="e">
        <f>IF(OR($B21=PEX_price_12_2021!$B$153,$B21=PEX_price_12_2021!$B$154,$B21=PEX_price_12_2021!$B$155,$B21=PEX_price_12_2021!$B$156,$B21=PEX_price_12_2021!$B$157,$B21=PEX_price_12_2021!$B$158,$B21=PEX_price_12_2021!$B$159,$B21=PEX_price_12_2021!$B$160,$B21=PEX_price_12_2021!$B$161,$B21=PEX_price_12_2021!$B$162,$B21=PEX_price_12_2021!$B$163,$B21=PEX_price_12_2021!$B$164,$B21=PEX_price_12_2021!$B$165,$B21=PEX_price_12_2021!$B$166,$B21=PEX_price_12_2021!$B$167,$B21=PEX_price_12_2021!$B$168,$B21=PEX_price_12_2021!$B$169,$B21=PEX_price_12_2021!$B$170,$B21=PEX_price_12_2021!$B$171,$B21=PEX_price_12_2021!$B$184,$B21=PEX_price_12_2021!$B$185,$B21=PEX_price_12_2021!$B$186,$B21=PEX_price_12_2021!$B$187),$F21*(1-$F$6),(IF(OR($B21=PEX_price_12_2021!$B$5,$B21=PEX_price_12_2021!$B$6,$B21=PEX_price_12_2021!$B$7,$B21=PEX_price_12_2021!$B$8,$B21=PEX_price_12_2021!$B$9,$B21=PEX_price_12_2021!$B$10,$B21=PEX_price_12_2021!$B$11,$B21=PEX_price_12_2021!$B$12,$B21=PEX_price_12_2021!$B$13,$B21=PEX_price_12_2021!$B$14,$B21=PEX_price_12_2021!$B$15,$B21=PEX_price_12_2021!$B$16,$B21=PEX_price_12_2021!$B$17),$F21*(1-$F$4),$F21*(1-$F$5))))</f>
        <v>#N/A</v>
      </c>
      <c r="O21" s="17"/>
      <c r="P21" s="17"/>
      <c r="Q21" s="17"/>
      <c r="V21" s="47" t="e">
        <f>IF(G21='[1]Прайс 2017'!$G$9,L21,0)</f>
        <v>#N/A</v>
      </c>
      <c r="W21" s="38">
        <f t="shared" si="4"/>
        <v>0</v>
      </c>
    </row>
    <row r="22" spans="1:23">
      <c r="A22" s="36">
        <v>8</v>
      </c>
      <c r="B22" s="3"/>
      <c r="C22" s="37">
        <f t="shared" si="1"/>
        <v>2</v>
      </c>
      <c r="D22" s="53" t="e">
        <f>VLOOKUP($C22,PEX_price_12_2021!$B$5:$G$187,2,0)</f>
        <v>#N/A</v>
      </c>
      <c r="E22" s="54" t="e">
        <f>VLOOKUP(B22,PEX_price_12_2021!B:F,5,0)</f>
        <v>#N/A</v>
      </c>
      <c r="F22" s="55" t="e">
        <f t="shared" si="2"/>
        <v>#N/A</v>
      </c>
      <c r="G22" s="56" t="e">
        <f>VLOOKUP(B22,PEX_price_12_2021!B:G,6,0)</f>
        <v>#N/A</v>
      </c>
      <c r="H22" s="56" t="e">
        <f>VLOOKUP(B22,PEX_price_12_2021!B:G,4,0)</f>
        <v>#N/A</v>
      </c>
      <c r="I22" s="56" t="e">
        <f>VLOOKUP(B22,PEX_price_12_2021!B:G,3,0)</f>
        <v>#N/A</v>
      </c>
      <c r="J22" s="57"/>
      <c r="K22" s="58" t="e">
        <f t="shared" si="0"/>
        <v>#N/A</v>
      </c>
      <c r="L22" s="59" t="e">
        <f t="shared" si="3"/>
        <v>#N/A</v>
      </c>
      <c r="M22" s="60">
        <f t="shared" si="5"/>
        <v>0</v>
      </c>
      <c r="N22" s="61" t="e">
        <f>IF(OR($B22=PEX_price_12_2021!$B$153,$B22=PEX_price_12_2021!$B$154,$B22=PEX_price_12_2021!$B$155,$B22=PEX_price_12_2021!$B$156,$B22=PEX_price_12_2021!$B$157,$B22=PEX_price_12_2021!$B$158,$B22=PEX_price_12_2021!$B$159,$B22=PEX_price_12_2021!$B$160,$B22=PEX_price_12_2021!$B$161,$B22=PEX_price_12_2021!$B$162,$B22=PEX_price_12_2021!$B$163,$B22=PEX_price_12_2021!$B$164,$B22=PEX_price_12_2021!$B$165,$B22=PEX_price_12_2021!$B$166,$B22=PEX_price_12_2021!$B$167,$B22=PEX_price_12_2021!$B$168,$B22=PEX_price_12_2021!$B$169,$B22=PEX_price_12_2021!$B$170,$B22=PEX_price_12_2021!$B$171,$B22=PEX_price_12_2021!$B$184,$B22=PEX_price_12_2021!$B$185,$B22=PEX_price_12_2021!$B$186,$B22=PEX_price_12_2021!$B$187),$F22*(1-$F$6),(IF(OR($B22=PEX_price_12_2021!$B$5,$B22=PEX_price_12_2021!$B$6,$B22=PEX_price_12_2021!$B$7,$B22=PEX_price_12_2021!$B$8,$B22=PEX_price_12_2021!$B$9,$B22=PEX_price_12_2021!$B$10,$B22=PEX_price_12_2021!$B$11,$B22=PEX_price_12_2021!$B$12,$B22=PEX_price_12_2021!$B$13,$B22=PEX_price_12_2021!$B$14,$B22=PEX_price_12_2021!$B$15,$B22=PEX_price_12_2021!$B$16,$B22=PEX_price_12_2021!$B$17),$F22*(1-$F$4),$F22*(1-$F$5))))</f>
        <v>#N/A</v>
      </c>
      <c r="O22" s="17"/>
      <c r="P22" s="17"/>
      <c r="Q22" s="17"/>
      <c r="V22" s="47" t="e">
        <f>IF(G22='[1]Прайс 2017'!$G$9,L22,0)</f>
        <v>#N/A</v>
      </c>
      <c r="W22" s="38">
        <f t="shared" si="4"/>
        <v>0</v>
      </c>
    </row>
    <row r="23" spans="1:23">
      <c r="A23" s="36">
        <v>9</v>
      </c>
      <c r="B23" s="3"/>
      <c r="C23" s="37">
        <f t="shared" si="1"/>
        <v>2</v>
      </c>
      <c r="D23" s="53" t="e">
        <f>VLOOKUP($C23,PEX_price_12_2021!$B$5:$G$187,2,0)</f>
        <v>#N/A</v>
      </c>
      <c r="E23" s="54" t="e">
        <f>VLOOKUP(B23,PEX_price_12_2021!B:F,5,0)</f>
        <v>#N/A</v>
      </c>
      <c r="F23" s="55" t="e">
        <f t="shared" si="2"/>
        <v>#N/A</v>
      </c>
      <c r="G23" s="56" t="e">
        <f>VLOOKUP(B23,PEX_price_12_2021!B:G,6,0)</f>
        <v>#N/A</v>
      </c>
      <c r="H23" s="56" t="e">
        <f>VLOOKUP(B23,PEX_price_12_2021!B:G,4,0)</f>
        <v>#N/A</v>
      </c>
      <c r="I23" s="56" t="e">
        <f>VLOOKUP(B23,PEX_price_12_2021!B:G,3,0)</f>
        <v>#N/A</v>
      </c>
      <c r="J23" s="57"/>
      <c r="K23" s="58" t="e">
        <f t="shared" si="0"/>
        <v>#N/A</v>
      </c>
      <c r="L23" s="59" t="e">
        <f t="shared" si="3"/>
        <v>#N/A</v>
      </c>
      <c r="M23" s="60">
        <f t="shared" si="5"/>
        <v>0</v>
      </c>
      <c r="N23" s="61" t="e">
        <f>IF(OR($B23=PEX_price_12_2021!$B$153,$B23=PEX_price_12_2021!$B$154,$B23=PEX_price_12_2021!$B$155,$B23=PEX_price_12_2021!$B$156,$B23=PEX_price_12_2021!$B$157,$B23=PEX_price_12_2021!$B$158,$B23=PEX_price_12_2021!$B$159,$B23=PEX_price_12_2021!$B$160,$B23=PEX_price_12_2021!$B$161,$B23=PEX_price_12_2021!$B$162,$B23=PEX_price_12_2021!$B$163,$B23=PEX_price_12_2021!$B$164,$B23=PEX_price_12_2021!$B$165,$B23=PEX_price_12_2021!$B$166,$B23=PEX_price_12_2021!$B$167,$B23=PEX_price_12_2021!$B$168,$B23=PEX_price_12_2021!$B$169,$B23=PEX_price_12_2021!$B$170,$B23=PEX_price_12_2021!$B$171,$B23=PEX_price_12_2021!$B$184,$B23=PEX_price_12_2021!$B$185,$B23=PEX_price_12_2021!$B$186,$B23=PEX_price_12_2021!$B$187),$F23*(1-$F$6),(IF(OR($B23=PEX_price_12_2021!$B$5,$B23=PEX_price_12_2021!$B$6,$B23=PEX_price_12_2021!$B$7,$B23=PEX_price_12_2021!$B$8,$B23=PEX_price_12_2021!$B$9,$B23=PEX_price_12_2021!$B$10,$B23=PEX_price_12_2021!$B$11,$B23=PEX_price_12_2021!$B$12,$B23=PEX_price_12_2021!$B$13,$B23=PEX_price_12_2021!$B$14,$B23=PEX_price_12_2021!$B$15,$B23=PEX_price_12_2021!$B$16,$B23=PEX_price_12_2021!$B$17),$F23*(1-$F$4),$F23*(1-$F$5))))</f>
        <v>#N/A</v>
      </c>
      <c r="O23" s="17"/>
      <c r="P23" s="17"/>
      <c r="Q23" s="17"/>
      <c r="V23" s="47" t="e">
        <f>IF(G23='[1]Прайс 2017'!$G$9,L23,0)</f>
        <v>#N/A</v>
      </c>
      <c r="W23" s="38">
        <f t="shared" si="4"/>
        <v>0</v>
      </c>
    </row>
    <row r="24" spans="1:23">
      <c r="A24" s="36">
        <v>10</v>
      </c>
      <c r="B24" s="161"/>
      <c r="C24" s="37">
        <f t="shared" si="1"/>
        <v>2</v>
      </c>
      <c r="D24" s="53" t="e">
        <f>VLOOKUP($C24,PEX_price_12_2021!$B$5:$G$187,2,0)</f>
        <v>#N/A</v>
      </c>
      <c r="E24" s="54" t="e">
        <f>VLOOKUP(B24,PEX_price_12_2021!B:F,5,0)</f>
        <v>#N/A</v>
      </c>
      <c r="F24" s="55" t="e">
        <f t="shared" si="2"/>
        <v>#N/A</v>
      </c>
      <c r="G24" s="56" t="e">
        <f>VLOOKUP(B24,PEX_price_12_2021!B:G,6,0)</f>
        <v>#N/A</v>
      </c>
      <c r="H24" s="56" t="e">
        <f>VLOOKUP(B24,PEX_price_12_2021!B:G,4,0)</f>
        <v>#N/A</v>
      </c>
      <c r="I24" s="56" t="e">
        <f>VLOOKUP(B24,PEX_price_12_2021!B:G,3,0)</f>
        <v>#N/A</v>
      </c>
      <c r="J24" s="57"/>
      <c r="K24" s="58" t="e">
        <f t="shared" si="0"/>
        <v>#N/A</v>
      </c>
      <c r="L24" s="59" t="e">
        <f t="shared" si="3"/>
        <v>#N/A</v>
      </c>
      <c r="M24" s="60">
        <f t="shared" si="5"/>
        <v>0</v>
      </c>
      <c r="N24" s="61" t="e">
        <f>IF(OR($B24=PEX_price_12_2021!$B$153,$B24=PEX_price_12_2021!$B$154,$B24=PEX_price_12_2021!$B$155,$B24=PEX_price_12_2021!$B$156,$B24=PEX_price_12_2021!$B$157,$B24=PEX_price_12_2021!$B$158,$B24=PEX_price_12_2021!$B$159,$B24=PEX_price_12_2021!$B$160,$B24=PEX_price_12_2021!$B$161,$B24=PEX_price_12_2021!$B$162,$B24=PEX_price_12_2021!$B$163,$B24=PEX_price_12_2021!$B$164,$B24=PEX_price_12_2021!$B$165,$B24=PEX_price_12_2021!$B$166,$B24=PEX_price_12_2021!$B$167,$B24=PEX_price_12_2021!$B$168,$B24=PEX_price_12_2021!$B$169,$B24=PEX_price_12_2021!$B$170,$B24=PEX_price_12_2021!$B$171,$B24=PEX_price_12_2021!$B$184,$B24=PEX_price_12_2021!$B$185,$B24=PEX_price_12_2021!$B$186,$B24=PEX_price_12_2021!$B$187),$F24*(1-$F$6),(IF(OR($B24=PEX_price_12_2021!$B$5,$B24=PEX_price_12_2021!$B$6,$B24=PEX_price_12_2021!$B$7,$B24=PEX_price_12_2021!$B$8,$B24=PEX_price_12_2021!$B$9,$B24=PEX_price_12_2021!$B$10,$B24=PEX_price_12_2021!$B$11,$B24=PEX_price_12_2021!$B$12,$B24=PEX_price_12_2021!$B$13,$B24=PEX_price_12_2021!$B$14,$B24=PEX_price_12_2021!$B$15,$B24=PEX_price_12_2021!$B$16,$B24=PEX_price_12_2021!$B$17),$F24*(1-$F$4),$F24*(1-$F$5))))</f>
        <v>#N/A</v>
      </c>
      <c r="O24" s="17"/>
      <c r="P24" s="17"/>
      <c r="Q24" s="17"/>
      <c r="V24" s="47" t="e">
        <f>IF(G24='[1]Прайс 2017'!$G$9,L24,0)</f>
        <v>#N/A</v>
      </c>
      <c r="W24" s="38">
        <f t="shared" si="4"/>
        <v>0</v>
      </c>
    </row>
    <row r="25" spans="1:23">
      <c r="A25" s="36">
        <v>11</v>
      </c>
      <c r="B25" s="162"/>
      <c r="C25" s="37">
        <f t="shared" si="1"/>
        <v>2</v>
      </c>
      <c r="D25" s="53" t="e">
        <f>VLOOKUP($C25,PEX_price_12_2021!$B$5:$G$187,2,0)</f>
        <v>#N/A</v>
      </c>
      <c r="E25" s="54" t="e">
        <f>VLOOKUP(B25,PEX_price_12_2021!B:F,5,0)</f>
        <v>#N/A</v>
      </c>
      <c r="F25" s="55" t="e">
        <f t="shared" si="2"/>
        <v>#N/A</v>
      </c>
      <c r="G25" s="56" t="e">
        <f>VLOOKUP(B25,PEX_price_12_2021!B:G,6,0)</f>
        <v>#N/A</v>
      </c>
      <c r="H25" s="56" t="e">
        <f>VLOOKUP(B25,PEX_price_12_2021!B:G,4,0)</f>
        <v>#N/A</v>
      </c>
      <c r="I25" s="56" t="e">
        <f>VLOOKUP(B25,PEX_price_12_2021!B:G,3,0)</f>
        <v>#N/A</v>
      </c>
      <c r="J25" s="57"/>
      <c r="K25" s="58" t="e">
        <f t="shared" si="0"/>
        <v>#N/A</v>
      </c>
      <c r="L25" s="59" t="e">
        <f t="shared" si="3"/>
        <v>#N/A</v>
      </c>
      <c r="M25" s="60">
        <f t="shared" si="5"/>
        <v>0</v>
      </c>
      <c r="N25" s="61" t="e">
        <f>IF(OR($B25=PEX_price_12_2021!$B$153,$B25=PEX_price_12_2021!$B$154,$B25=PEX_price_12_2021!$B$155,$B25=PEX_price_12_2021!$B$156,$B25=PEX_price_12_2021!$B$157,$B25=PEX_price_12_2021!$B$158,$B25=PEX_price_12_2021!$B$159,$B25=PEX_price_12_2021!$B$160,$B25=PEX_price_12_2021!$B$161,$B25=PEX_price_12_2021!$B$162,$B25=PEX_price_12_2021!$B$163,$B25=PEX_price_12_2021!$B$164,$B25=PEX_price_12_2021!$B$165,$B25=PEX_price_12_2021!$B$166,$B25=PEX_price_12_2021!$B$167,$B25=PEX_price_12_2021!$B$168,$B25=PEX_price_12_2021!$B$169,$B25=PEX_price_12_2021!$B$170,$B25=PEX_price_12_2021!$B$171,$B25=PEX_price_12_2021!$B$184,$B25=PEX_price_12_2021!$B$185,$B25=PEX_price_12_2021!$B$186,$B25=PEX_price_12_2021!$B$187),$F25*(1-$F$6),(IF(OR($B25=PEX_price_12_2021!$B$5,$B25=PEX_price_12_2021!$B$6,$B25=PEX_price_12_2021!$B$7,$B25=PEX_price_12_2021!$B$8,$B25=PEX_price_12_2021!$B$9,$B25=PEX_price_12_2021!$B$10,$B25=PEX_price_12_2021!$B$11,$B25=PEX_price_12_2021!$B$12,$B25=PEX_price_12_2021!$B$13,$B25=PEX_price_12_2021!$B$14,$B25=PEX_price_12_2021!$B$15,$B25=PEX_price_12_2021!$B$16,$B25=PEX_price_12_2021!$B$17),$F25*(1-$F$4),$F25*(1-$F$5))))</f>
        <v>#N/A</v>
      </c>
      <c r="O25" s="17"/>
      <c r="P25" s="17"/>
      <c r="Q25" s="17"/>
      <c r="V25" s="47" t="e">
        <f>IF(G25='[1]Прайс 2017'!$G$9,L25,0)</f>
        <v>#N/A</v>
      </c>
      <c r="W25" s="38">
        <f t="shared" si="4"/>
        <v>0</v>
      </c>
    </row>
    <row r="26" spans="1:23">
      <c r="A26" s="36">
        <v>12</v>
      </c>
      <c r="B26" s="3"/>
      <c r="C26" s="37">
        <f t="shared" si="1"/>
        <v>2</v>
      </c>
      <c r="D26" s="53" t="e">
        <f>VLOOKUP($C26,PEX_price_12_2021!$B$5:$G$187,2,0)</f>
        <v>#N/A</v>
      </c>
      <c r="E26" s="54" t="e">
        <f>VLOOKUP(B26,PEX_price_12_2021!B:F,5,0)</f>
        <v>#N/A</v>
      </c>
      <c r="F26" s="55" t="e">
        <f t="shared" si="2"/>
        <v>#N/A</v>
      </c>
      <c r="G26" s="56" t="e">
        <f>VLOOKUP(B26,PEX_price_12_2021!B:G,6,0)</f>
        <v>#N/A</v>
      </c>
      <c r="H26" s="56" t="e">
        <f>VLOOKUP(B26,PEX_price_12_2021!B:G,4,0)</f>
        <v>#N/A</v>
      </c>
      <c r="I26" s="56" t="e">
        <f>VLOOKUP(B26,PEX_price_12_2021!B:G,3,0)</f>
        <v>#N/A</v>
      </c>
      <c r="J26" s="57"/>
      <c r="K26" s="58" t="e">
        <f t="shared" si="0"/>
        <v>#N/A</v>
      </c>
      <c r="L26" s="59" t="e">
        <f t="shared" si="3"/>
        <v>#N/A</v>
      </c>
      <c r="M26" s="60">
        <f t="shared" si="5"/>
        <v>0</v>
      </c>
      <c r="N26" s="61" t="e">
        <f>IF(OR($B26=PEX_price_12_2021!$B$153,$B26=PEX_price_12_2021!$B$154,$B26=PEX_price_12_2021!$B$155,$B26=PEX_price_12_2021!$B$156,$B26=PEX_price_12_2021!$B$157,$B26=PEX_price_12_2021!$B$158,$B26=PEX_price_12_2021!$B$159,$B26=PEX_price_12_2021!$B$160,$B26=PEX_price_12_2021!$B$161,$B26=PEX_price_12_2021!$B$162,$B26=PEX_price_12_2021!$B$163,$B26=PEX_price_12_2021!$B$164,$B26=PEX_price_12_2021!$B$165,$B26=PEX_price_12_2021!$B$166,$B26=PEX_price_12_2021!$B$167,$B26=PEX_price_12_2021!$B$168,$B26=PEX_price_12_2021!$B$169,$B26=PEX_price_12_2021!$B$170,$B26=PEX_price_12_2021!$B$171,$B26=PEX_price_12_2021!$B$184,$B26=PEX_price_12_2021!$B$185,$B26=PEX_price_12_2021!$B$186,$B26=PEX_price_12_2021!$B$187),$F26*(1-$F$6),(IF(OR($B26=PEX_price_12_2021!$B$5,$B26=PEX_price_12_2021!$B$6,$B26=PEX_price_12_2021!$B$7,$B26=PEX_price_12_2021!$B$8,$B26=PEX_price_12_2021!$B$9,$B26=PEX_price_12_2021!$B$10,$B26=PEX_price_12_2021!$B$11,$B26=PEX_price_12_2021!$B$12,$B26=PEX_price_12_2021!$B$13,$B26=PEX_price_12_2021!$B$14,$B26=PEX_price_12_2021!$B$15,$B26=PEX_price_12_2021!$B$16,$B26=PEX_price_12_2021!$B$17),$F26*(1-$F$4),$F26*(1-$F$5))))</f>
        <v>#N/A</v>
      </c>
      <c r="O26" s="17"/>
      <c r="P26" s="17"/>
      <c r="Q26" s="17"/>
      <c r="V26" s="47" t="e">
        <f>IF(G26='[1]Прайс 2017'!$G$9,L26,0)</f>
        <v>#N/A</v>
      </c>
      <c r="W26" s="38">
        <f t="shared" si="4"/>
        <v>0</v>
      </c>
    </row>
    <row r="27" spans="1:23">
      <c r="A27" s="36">
        <v>13</v>
      </c>
      <c r="B27" s="3"/>
      <c r="C27" s="37">
        <f t="shared" si="1"/>
        <v>2</v>
      </c>
      <c r="D27" s="53" t="e">
        <f>VLOOKUP($C27,PEX_price_12_2021!$B$5:$G$187,2,0)</f>
        <v>#N/A</v>
      </c>
      <c r="E27" s="54" t="e">
        <f>VLOOKUP(B27,PEX_price_12_2021!B:F,5,0)</f>
        <v>#N/A</v>
      </c>
      <c r="F27" s="55" t="e">
        <f t="shared" si="2"/>
        <v>#N/A</v>
      </c>
      <c r="G27" s="56" t="e">
        <f>VLOOKUP(B27,PEX_price_12_2021!B:G,6,0)</f>
        <v>#N/A</v>
      </c>
      <c r="H27" s="56" t="e">
        <f>VLOOKUP(B27,PEX_price_12_2021!B:G,4,0)</f>
        <v>#N/A</v>
      </c>
      <c r="I27" s="56" t="e">
        <f>VLOOKUP(B27,PEX_price_12_2021!B:G,3,0)</f>
        <v>#N/A</v>
      </c>
      <c r="J27" s="57"/>
      <c r="K27" s="58" t="e">
        <f t="shared" si="0"/>
        <v>#N/A</v>
      </c>
      <c r="L27" s="59" t="e">
        <f t="shared" si="3"/>
        <v>#N/A</v>
      </c>
      <c r="M27" s="60">
        <f t="shared" si="5"/>
        <v>0</v>
      </c>
      <c r="N27" s="61" t="e">
        <f>IF(OR($B27=PEX_price_12_2021!$B$153,$B27=PEX_price_12_2021!$B$154,$B27=PEX_price_12_2021!$B$155,$B27=PEX_price_12_2021!$B$156,$B27=PEX_price_12_2021!$B$157,$B27=PEX_price_12_2021!$B$158,$B27=PEX_price_12_2021!$B$159,$B27=PEX_price_12_2021!$B$160,$B27=PEX_price_12_2021!$B$161,$B27=PEX_price_12_2021!$B$162,$B27=PEX_price_12_2021!$B$163,$B27=PEX_price_12_2021!$B$164,$B27=PEX_price_12_2021!$B$165,$B27=PEX_price_12_2021!$B$166,$B27=PEX_price_12_2021!$B$167,$B27=PEX_price_12_2021!$B$168,$B27=PEX_price_12_2021!$B$169,$B27=PEX_price_12_2021!$B$170,$B27=PEX_price_12_2021!$B$171,$B27=PEX_price_12_2021!$B$184,$B27=PEX_price_12_2021!$B$185,$B27=PEX_price_12_2021!$B$186,$B27=PEX_price_12_2021!$B$187),$F27*(1-$F$6),(IF(OR($B27=PEX_price_12_2021!$B$5,$B27=PEX_price_12_2021!$B$6,$B27=PEX_price_12_2021!$B$7,$B27=PEX_price_12_2021!$B$8,$B27=PEX_price_12_2021!$B$9,$B27=PEX_price_12_2021!$B$10,$B27=PEX_price_12_2021!$B$11,$B27=PEX_price_12_2021!$B$12,$B27=PEX_price_12_2021!$B$13,$B27=PEX_price_12_2021!$B$14,$B27=PEX_price_12_2021!$B$15,$B27=PEX_price_12_2021!$B$16,$B27=PEX_price_12_2021!$B$17),$F27*(1-$F$4),$F27*(1-$F$5))))</f>
        <v>#N/A</v>
      </c>
      <c r="O27" s="17"/>
      <c r="P27" s="17"/>
      <c r="Q27" s="17"/>
      <c r="V27" s="47" t="e">
        <f>IF(G27='[1]Прайс 2017'!$G$9,L27,0)</f>
        <v>#N/A</v>
      </c>
      <c r="W27" s="38">
        <f t="shared" si="4"/>
        <v>0</v>
      </c>
    </row>
    <row r="28" spans="1:23">
      <c r="A28" s="36">
        <v>14</v>
      </c>
      <c r="B28" s="161"/>
      <c r="C28" s="37">
        <f>IF(B28&gt;1,B28,2)</f>
        <v>2</v>
      </c>
      <c r="D28" s="53" t="e">
        <f>VLOOKUP($C28,PEX_price_12_2021!$B$5:$G$187,2,0)</f>
        <v>#N/A</v>
      </c>
      <c r="E28" s="54" t="e">
        <f>VLOOKUP(B28,PEX_price_12_2021!B:F,5,0)</f>
        <v>#N/A</v>
      </c>
      <c r="F28" s="55" t="e">
        <f t="shared" si="2"/>
        <v>#N/A</v>
      </c>
      <c r="G28" s="56" t="e">
        <f>VLOOKUP(B28,PEX_price_12_2021!B:G,6,0)</f>
        <v>#N/A</v>
      </c>
      <c r="H28" s="56" t="e">
        <f>VLOOKUP(B28,PEX_price_12_2021!B:G,4,0)</f>
        <v>#N/A</v>
      </c>
      <c r="I28" s="56" t="e">
        <f>VLOOKUP(B28,PEX_price_12_2021!B:G,3,0)</f>
        <v>#N/A</v>
      </c>
      <c r="J28" s="57"/>
      <c r="K28" s="58" t="e">
        <f t="shared" si="0"/>
        <v>#N/A</v>
      </c>
      <c r="L28" s="59" t="e">
        <f t="shared" si="3"/>
        <v>#N/A</v>
      </c>
      <c r="M28" s="60">
        <f>IF(B28&gt;1,L28,0)</f>
        <v>0</v>
      </c>
      <c r="N28" s="61" t="e">
        <f>IF(OR($B28=PEX_price_12_2021!$B$153,$B28=PEX_price_12_2021!$B$154,$B28=PEX_price_12_2021!$B$155,$B28=PEX_price_12_2021!$B$156,$B28=PEX_price_12_2021!$B$157,$B28=PEX_price_12_2021!$B$158,$B28=PEX_price_12_2021!$B$159,$B28=PEX_price_12_2021!$B$160,$B28=PEX_price_12_2021!$B$161,$B28=PEX_price_12_2021!$B$162,$B28=PEX_price_12_2021!$B$163,$B28=PEX_price_12_2021!$B$164,$B28=PEX_price_12_2021!$B$165,$B28=PEX_price_12_2021!$B$166,$B28=PEX_price_12_2021!$B$167,$B28=PEX_price_12_2021!$B$168,$B28=PEX_price_12_2021!$B$169,$B28=PEX_price_12_2021!$B$170,$B28=PEX_price_12_2021!$B$171,$B28=PEX_price_12_2021!$B$184,$B28=PEX_price_12_2021!$B$185,$B28=PEX_price_12_2021!$B$186,$B28=PEX_price_12_2021!$B$187),$F28*(1-$F$6),(IF(OR($B28=PEX_price_12_2021!$B$5,$B28=PEX_price_12_2021!$B$6,$B28=PEX_price_12_2021!$B$7,$B28=PEX_price_12_2021!$B$8,$B28=PEX_price_12_2021!$B$9,$B28=PEX_price_12_2021!$B$10,$B28=PEX_price_12_2021!$B$11,$B28=PEX_price_12_2021!$B$12,$B28=PEX_price_12_2021!$B$13,$B28=PEX_price_12_2021!$B$14,$B28=PEX_price_12_2021!$B$15,$B28=PEX_price_12_2021!$B$16,$B28=PEX_price_12_2021!$B$17),$F28*(1-$F$4),$F28*(1-$F$5))))</f>
        <v>#N/A</v>
      </c>
      <c r="O28" s="17"/>
      <c r="P28" s="17"/>
      <c r="Q28" s="17"/>
      <c r="V28" s="47" t="e">
        <f>IF(G28='[1]Прайс 2017'!$G$9,L28,0)</f>
        <v>#N/A</v>
      </c>
      <c r="W28" s="38">
        <f>IF(B28&gt;1,V28,0)</f>
        <v>0</v>
      </c>
    </row>
    <row r="29" spans="1:23">
      <c r="A29" s="36">
        <v>15</v>
      </c>
      <c r="B29" s="162"/>
      <c r="C29" s="37">
        <f>IF(B29&gt;1,B29,2)</f>
        <v>2</v>
      </c>
      <c r="D29" s="53" t="e">
        <f>VLOOKUP($C29,PEX_price_12_2021!$B$5:$G$187,2,0)</f>
        <v>#N/A</v>
      </c>
      <c r="E29" s="54" t="e">
        <f>VLOOKUP(B29,PEX_price_12_2021!B:F,5,0)</f>
        <v>#N/A</v>
      </c>
      <c r="F29" s="55" t="e">
        <f t="shared" si="2"/>
        <v>#N/A</v>
      </c>
      <c r="G29" s="56" t="e">
        <f>VLOOKUP(B29,PEX_price_12_2021!B:G,6,0)</f>
        <v>#N/A</v>
      </c>
      <c r="H29" s="56" t="e">
        <f>VLOOKUP(B29,PEX_price_12_2021!B:G,4,0)</f>
        <v>#N/A</v>
      </c>
      <c r="I29" s="56" t="e">
        <f>VLOOKUP(B29,PEX_price_12_2021!B:G,3,0)</f>
        <v>#N/A</v>
      </c>
      <c r="J29" s="57"/>
      <c r="K29" s="58" t="e">
        <f t="shared" si="0"/>
        <v>#N/A</v>
      </c>
      <c r="L29" s="59" t="e">
        <f t="shared" si="3"/>
        <v>#N/A</v>
      </c>
      <c r="M29" s="60">
        <f>IF(B29&gt;1,L29,0)</f>
        <v>0</v>
      </c>
      <c r="N29" s="61" t="e">
        <f>IF(OR($B29=PEX_price_12_2021!$B$153,$B29=PEX_price_12_2021!$B$154,$B29=PEX_price_12_2021!$B$155,$B29=PEX_price_12_2021!$B$156,$B29=PEX_price_12_2021!$B$157,$B29=PEX_price_12_2021!$B$158,$B29=PEX_price_12_2021!$B$159,$B29=PEX_price_12_2021!$B$160,$B29=PEX_price_12_2021!$B$161,$B29=PEX_price_12_2021!$B$162,$B29=PEX_price_12_2021!$B$163,$B29=PEX_price_12_2021!$B$164,$B29=PEX_price_12_2021!$B$165,$B29=PEX_price_12_2021!$B$166,$B29=PEX_price_12_2021!$B$167,$B29=PEX_price_12_2021!$B$168,$B29=PEX_price_12_2021!$B$169,$B29=PEX_price_12_2021!$B$170,$B29=PEX_price_12_2021!$B$171,$B29=PEX_price_12_2021!$B$184,$B29=PEX_price_12_2021!$B$185,$B29=PEX_price_12_2021!$B$186,$B29=PEX_price_12_2021!$B$187),$F29*(1-$F$6),(IF(OR($B29=PEX_price_12_2021!$B$5,$B29=PEX_price_12_2021!$B$6,$B29=PEX_price_12_2021!$B$7,$B29=PEX_price_12_2021!$B$8,$B29=PEX_price_12_2021!$B$9,$B29=PEX_price_12_2021!$B$10,$B29=PEX_price_12_2021!$B$11,$B29=PEX_price_12_2021!$B$12,$B29=PEX_price_12_2021!$B$13,$B29=PEX_price_12_2021!$B$14,$B29=PEX_price_12_2021!$B$15,$B29=PEX_price_12_2021!$B$16,$B29=PEX_price_12_2021!$B$17),$F29*(1-$F$4),$F29*(1-$F$5))))</f>
        <v>#N/A</v>
      </c>
      <c r="O29" s="17"/>
      <c r="P29" s="17"/>
      <c r="Q29" s="17"/>
      <c r="V29" s="47" t="e">
        <f>IF(G29='[1]Прайс 2017'!$G$9,L29,0)</f>
        <v>#N/A</v>
      </c>
      <c r="W29" s="38">
        <f>IF(B29&gt;1,V29,0)</f>
        <v>0</v>
      </c>
    </row>
    <row r="30" spans="1:23">
      <c r="A30" s="36">
        <v>16</v>
      </c>
      <c r="B30" s="3"/>
      <c r="C30" s="37">
        <f t="shared" si="1"/>
        <v>2</v>
      </c>
      <c r="D30" s="53" t="e">
        <f>VLOOKUP($C30,PEX_price_12_2021!$B$5:$G$187,2,0)</f>
        <v>#N/A</v>
      </c>
      <c r="E30" s="54" t="e">
        <f>VLOOKUP(B30,PEX_price_12_2021!B:F,5,0)</f>
        <v>#N/A</v>
      </c>
      <c r="F30" s="55" t="e">
        <f t="shared" si="2"/>
        <v>#N/A</v>
      </c>
      <c r="G30" s="56" t="e">
        <f>VLOOKUP(B30,PEX_price_12_2021!B:G,6,0)</f>
        <v>#N/A</v>
      </c>
      <c r="H30" s="56" t="e">
        <f>VLOOKUP(B30,PEX_price_12_2021!B:G,4,0)</f>
        <v>#N/A</v>
      </c>
      <c r="I30" s="56" t="e">
        <f>VLOOKUP(B30,PEX_price_12_2021!B:G,3,0)</f>
        <v>#N/A</v>
      </c>
      <c r="J30" s="57"/>
      <c r="K30" s="58" t="e">
        <f t="shared" si="0"/>
        <v>#N/A</v>
      </c>
      <c r="L30" s="59" t="e">
        <f t="shared" si="3"/>
        <v>#N/A</v>
      </c>
      <c r="M30" s="60">
        <f t="shared" si="5"/>
        <v>0</v>
      </c>
      <c r="N30" s="61" t="e">
        <f>IF(OR($B30=PEX_price_12_2021!$B$153,$B30=PEX_price_12_2021!$B$154,$B30=PEX_price_12_2021!$B$155,$B30=PEX_price_12_2021!$B$156,$B30=PEX_price_12_2021!$B$157,$B30=PEX_price_12_2021!$B$158,$B30=PEX_price_12_2021!$B$159,$B30=PEX_price_12_2021!$B$160,$B30=PEX_price_12_2021!$B$161,$B30=PEX_price_12_2021!$B$162,$B30=PEX_price_12_2021!$B$163,$B30=PEX_price_12_2021!$B$164,$B30=PEX_price_12_2021!$B$165,$B30=PEX_price_12_2021!$B$166,$B30=PEX_price_12_2021!$B$167,$B30=PEX_price_12_2021!$B$168,$B30=PEX_price_12_2021!$B$169,$B30=PEX_price_12_2021!$B$170,$B30=PEX_price_12_2021!$B$171,$B30=PEX_price_12_2021!$B$184,$B30=PEX_price_12_2021!$B$185,$B30=PEX_price_12_2021!$B$186,$B30=PEX_price_12_2021!$B$187),$F30*(1-$F$6),(IF(OR($B30=PEX_price_12_2021!$B$5,$B30=PEX_price_12_2021!$B$6,$B30=PEX_price_12_2021!$B$7,$B30=PEX_price_12_2021!$B$8,$B30=PEX_price_12_2021!$B$9,$B30=PEX_price_12_2021!$B$10,$B30=PEX_price_12_2021!$B$11,$B30=PEX_price_12_2021!$B$12,$B30=PEX_price_12_2021!$B$13,$B30=PEX_price_12_2021!$B$14,$B30=PEX_price_12_2021!$B$15,$B30=PEX_price_12_2021!$B$16,$B30=PEX_price_12_2021!$B$17),$F30*(1-$F$4),$F30*(1-$F$5))))</f>
        <v>#N/A</v>
      </c>
      <c r="O30" s="17"/>
      <c r="P30" s="17"/>
      <c r="Q30" s="17"/>
      <c r="V30" s="47" t="e">
        <f>IF(G30='[1]Прайс 2017'!$G$9,L30,0)</f>
        <v>#N/A</v>
      </c>
      <c r="W30" s="38">
        <f t="shared" si="4"/>
        <v>0</v>
      </c>
    </row>
    <row r="31" spans="1:23">
      <c r="A31" s="36">
        <v>17</v>
      </c>
      <c r="B31" s="163"/>
      <c r="C31" s="37">
        <f t="shared" si="1"/>
        <v>2</v>
      </c>
      <c r="D31" s="53" t="e">
        <f>VLOOKUP($C31,PEX_price_12_2021!$B$5:$G$187,2,0)</f>
        <v>#N/A</v>
      </c>
      <c r="E31" s="54" t="e">
        <f>VLOOKUP(B31,PEX_price_12_2021!B:F,5,0)</f>
        <v>#N/A</v>
      </c>
      <c r="F31" s="55" t="e">
        <f t="shared" si="2"/>
        <v>#N/A</v>
      </c>
      <c r="G31" s="56" t="e">
        <f>VLOOKUP(B31,PEX_price_12_2021!B:G,6,0)</f>
        <v>#N/A</v>
      </c>
      <c r="H31" s="56" t="e">
        <f>VLOOKUP(B31,PEX_price_12_2021!B:G,4,0)</f>
        <v>#N/A</v>
      </c>
      <c r="I31" s="56" t="e">
        <f>VLOOKUP(B31,PEX_price_12_2021!B:G,3,0)</f>
        <v>#N/A</v>
      </c>
      <c r="J31" s="57"/>
      <c r="K31" s="58" t="e">
        <f t="shared" si="0"/>
        <v>#N/A</v>
      </c>
      <c r="L31" s="59" t="e">
        <f t="shared" si="3"/>
        <v>#N/A</v>
      </c>
      <c r="M31" s="60">
        <f t="shared" si="5"/>
        <v>0</v>
      </c>
      <c r="N31" s="61" t="e">
        <f>IF(OR($B31=PEX_price_12_2021!$B$153,$B31=PEX_price_12_2021!$B$154,$B31=PEX_price_12_2021!$B$155,$B31=PEX_price_12_2021!$B$156,$B31=PEX_price_12_2021!$B$157,$B31=PEX_price_12_2021!$B$158,$B31=PEX_price_12_2021!$B$159,$B31=PEX_price_12_2021!$B$160,$B31=PEX_price_12_2021!$B$161,$B31=PEX_price_12_2021!$B$162,$B31=PEX_price_12_2021!$B$163,$B31=PEX_price_12_2021!$B$164,$B31=PEX_price_12_2021!$B$165,$B31=PEX_price_12_2021!$B$166,$B31=PEX_price_12_2021!$B$167,$B31=PEX_price_12_2021!$B$168,$B31=PEX_price_12_2021!$B$169,$B31=PEX_price_12_2021!$B$170,$B31=PEX_price_12_2021!$B$171,$B31=PEX_price_12_2021!$B$184,$B31=PEX_price_12_2021!$B$185,$B31=PEX_price_12_2021!$B$186,$B31=PEX_price_12_2021!$B$187),$F31*(1-$F$6),(IF(OR($B31=PEX_price_12_2021!$B$5,$B31=PEX_price_12_2021!$B$6,$B31=PEX_price_12_2021!$B$7,$B31=PEX_price_12_2021!$B$8,$B31=PEX_price_12_2021!$B$9,$B31=PEX_price_12_2021!$B$10,$B31=PEX_price_12_2021!$B$11,$B31=PEX_price_12_2021!$B$12,$B31=PEX_price_12_2021!$B$13,$B31=PEX_price_12_2021!$B$14,$B31=PEX_price_12_2021!$B$15,$B31=PEX_price_12_2021!$B$16,$B31=PEX_price_12_2021!$B$17),$F31*(1-$F$4),$F31*(1-$F$5))))</f>
        <v>#N/A</v>
      </c>
      <c r="O31" s="17"/>
      <c r="P31" s="17"/>
      <c r="Q31" s="17"/>
      <c r="V31" s="47" t="e">
        <f>IF(G31='[1]Прайс 2017'!$G$9,L31,0)</f>
        <v>#N/A</v>
      </c>
      <c r="W31" s="38">
        <f t="shared" si="4"/>
        <v>0</v>
      </c>
    </row>
    <row r="32" spans="1:23">
      <c r="A32" s="36">
        <v>18</v>
      </c>
      <c r="B32" s="163"/>
      <c r="C32" s="37">
        <f t="shared" si="1"/>
        <v>2</v>
      </c>
      <c r="D32" s="53" t="e">
        <f>VLOOKUP($C32,PEX_price_12_2021!$B$5:$G$187,2,0)</f>
        <v>#N/A</v>
      </c>
      <c r="E32" s="54" t="e">
        <f>VLOOKUP(B32,PEX_price_12_2021!B:F,5,0)</f>
        <v>#N/A</v>
      </c>
      <c r="F32" s="55" t="e">
        <f t="shared" si="2"/>
        <v>#N/A</v>
      </c>
      <c r="G32" s="56" t="e">
        <f>VLOOKUP(B32,PEX_price_12_2021!B:G,6,0)</f>
        <v>#N/A</v>
      </c>
      <c r="H32" s="56" t="e">
        <f>VLOOKUP(B32,PEX_price_12_2021!B:G,4,0)</f>
        <v>#N/A</v>
      </c>
      <c r="I32" s="56" t="e">
        <f>VLOOKUP(B32,PEX_price_12_2021!B:G,3,0)</f>
        <v>#N/A</v>
      </c>
      <c r="J32" s="57"/>
      <c r="K32" s="58" t="e">
        <f t="shared" si="0"/>
        <v>#N/A</v>
      </c>
      <c r="L32" s="59" t="e">
        <f t="shared" si="3"/>
        <v>#N/A</v>
      </c>
      <c r="M32" s="60">
        <f t="shared" si="5"/>
        <v>0</v>
      </c>
      <c r="N32" s="61" t="e">
        <f>IF(OR($B32=PEX_price_12_2021!$B$153,$B32=PEX_price_12_2021!$B$154,$B32=PEX_price_12_2021!$B$155,$B32=PEX_price_12_2021!$B$156,$B32=PEX_price_12_2021!$B$157,$B32=PEX_price_12_2021!$B$158,$B32=PEX_price_12_2021!$B$159,$B32=PEX_price_12_2021!$B$160,$B32=PEX_price_12_2021!$B$161,$B32=PEX_price_12_2021!$B$162,$B32=PEX_price_12_2021!$B$163,$B32=PEX_price_12_2021!$B$164,$B32=PEX_price_12_2021!$B$165,$B32=PEX_price_12_2021!$B$166,$B32=PEX_price_12_2021!$B$167,$B32=PEX_price_12_2021!$B$168,$B32=PEX_price_12_2021!$B$169,$B32=PEX_price_12_2021!$B$170,$B32=PEX_price_12_2021!$B$171,$B32=PEX_price_12_2021!$B$184,$B32=PEX_price_12_2021!$B$185,$B32=PEX_price_12_2021!$B$186,$B32=PEX_price_12_2021!$B$187),$F32*(1-$F$6),(IF(OR($B32=PEX_price_12_2021!$B$5,$B32=PEX_price_12_2021!$B$6,$B32=PEX_price_12_2021!$B$7,$B32=PEX_price_12_2021!$B$8,$B32=PEX_price_12_2021!$B$9,$B32=PEX_price_12_2021!$B$10,$B32=PEX_price_12_2021!$B$11,$B32=PEX_price_12_2021!$B$12,$B32=PEX_price_12_2021!$B$13,$B32=PEX_price_12_2021!$B$14,$B32=PEX_price_12_2021!$B$15,$B32=PEX_price_12_2021!$B$16,$B32=PEX_price_12_2021!$B$17),$F32*(1-$F$4),$F32*(1-$F$5))))</f>
        <v>#N/A</v>
      </c>
      <c r="O32" s="17"/>
      <c r="P32" s="17"/>
      <c r="Q32" s="17"/>
      <c r="V32" s="47" t="e">
        <f>IF(G32='[1]Прайс 2017'!$G$9,L32,0)</f>
        <v>#N/A</v>
      </c>
      <c r="W32" s="38">
        <f t="shared" si="4"/>
        <v>0</v>
      </c>
    </row>
    <row r="33" spans="1:23">
      <c r="A33" s="36">
        <v>19</v>
      </c>
      <c r="B33" s="7"/>
      <c r="C33" s="37">
        <f t="shared" si="1"/>
        <v>2</v>
      </c>
      <c r="D33" s="53" t="e">
        <f>VLOOKUP($C33,PEX_price_12_2021!$B$5:$G$187,2,0)</f>
        <v>#N/A</v>
      </c>
      <c r="E33" s="54" t="e">
        <f>VLOOKUP(B33,PEX_price_12_2021!B:F,5,0)</f>
        <v>#N/A</v>
      </c>
      <c r="F33" s="55" t="e">
        <f t="shared" si="2"/>
        <v>#N/A</v>
      </c>
      <c r="G33" s="56" t="e">
        <f>VLOOKUP(B33,PEX_price_12_2021!B:G,6,0)</f>
        <v>#N/A</v>
      </c>
      <c r="H33" s="56" t="e">
        <f>VLOOKUP(B33,PEX_price_12_2021!B:G,4,0)</f>
        <v>#N/A</v>
      </c>
      <c r="I33" s="56" t="e">
        <f>VLOOKUP(B33,PEX_price_12_2021!B:G,3,0)</f>
        <v>#N/A</v>
      </c>
      <c r="J33" s="57"/>
      <c r="K33" s="58" t="e">
        <f t="shared" si="0"/>
        <v>#N/A</v>
      </c>
      <c r="L33" s="59" t="e">
        <f t="shared" si="3"/>
        <v>#N/A</v>
      </c>
      <c r="M33" s="60">
        <f t="shared" si="5"/>
        <v>0</v>
      </c>
      <c r="N33" s="61" t="e">
        <f>IF(OR($B33=PEX_price_12_2021!$B$153,$B33=PEX_price_12_2021!$B$154,$B33=PEX_price_12_2021!$B$155,$B33=PEX_price_12_2021!$B$156,$B33=PEX_price_12_2021!$B$157,$B33=PEX_price_12_2021!$B$158,$B33=PEX_price_12_2021!$B$159,$B33=PEX_price_12_2021!$B$160,$B33=PEX_price_12_2021!$B$161,$B33=PEX_price_12_2021!$B$162,$B33=PEX_price_12_2021!$B$163,$B33=PEX_price_12_2021!$B$164,$B33=PEX_price_12_2021!$B$165,$B33=PEX_price_12_2021!$B$166,$B33=PEX_price_12_2021!$B$167,$B33=PEX_price_12_2021!$B$168,$B33=PEX_price_12_2021!$B$169,$B33=PEX_price_12_2021!$B$170,$B33=PEX_price_12_2021!$B$171,$B33=PEX_price_12_2021!$B$184,$B33=PEX_price_12_2021!$B$185,$B33=PEX_price_12_2021!$B$186,$B33=PEX_price_12_2021!$B$187),$F33*(1-$F$6),(IF(OR($B33=PEX_price_12_2021!$B$5,$B33=PEX_price_12_2021!$B$6,$B33=PEX_price_12_2021!$B$7,$B33=PEX_price_12_2021!$B$8,$B33=PEX_price_12_2021!$B$9,$B33=PEX_price_12_2021!$B$10,$B33=PEX_price_12_2021!$B$11,$B33=PEX_price_12_2021!$B$12,$B33=PEX_price_12_2021!$B$13,$B33=PEX_price_12_2021!$B$14,$B33=PEX_price_12_2021!$B$15,$B33=PEX_price_12_2021!$B$16,$B33=PEX_price_12_2021!$B$17),$F33*(1-$F$4),$F33*(1-$F$5))))</f>
        <v>#N/A</v>
      </c>
      <c r="O33" s="17"/>
      <c r="P33" s="17"/>
      <c r="Q33" s="17"/>
      <c r="V33" s="47" t="e">
        <f>IF(G33='[1]Прайс 2017'!$G$9,L33,0)</f>
        <v>#N/A</v>
      </c>
      <c r="W33" s="38">
        <f t="shared" si="4"/>
        <v>0</v>
      </c>
    </row>
    <row r="34" spans="1:23">
      <c r="A34" s="36">
        <v>20</v>
      </c>
      <c r="B34" s="3"/>
      <c r="C34" s="68">
        <f t="shared" si="1"/>
        <v>2</v>
      </c>
      <c r="D34" s="69" t="e">
        <f>VLOOKUP($C34,PEX_price_12_2021!$B$5:$G$187,2,0)</f>
        <v>#N/A</v>
      </c>
      <c r="E34" s="70" t="e">
        <f>VLOOKUP(B34,PEX_price_12_2021!B:F,5,0)</f>
        <v>#N/A</v>
      </c>
      <c r="F34" s="71" t="e">
        <f t="shared" si="2"/>
        <v>#N/A</v>
      </c>
      <c r="G34" s="72" t="e">
        <f>VLOOKUP(B34,PEX_price_12_2021!B:G,6,0)</f>
        <v>#N/A</v>
      </c>
      <c r="H34" s="72" t="e">
        <f>VLOOKUP(B34,PEX_price_12_2021!B:G,4,0)</f>
        <v>#N/A</v>
      </c>
      <c r="I34" s="72" t="e">
        <f>VLOOKUP(B34,PEX_price_12_2021!B:G,3,0)</f>
        <v>#N/A</v>
      </c>
      <c r="J34" s="57"/>
      <c r="K34" s="58" t="e">
        <f t="shared" si="0"/>
        <v>#N/A</v>
      </c>
      <c r="L34" s="59" t="e">
        <f t="shared" si="3"/>
        <v>#N/A</v>
      </c>
      <c r="M34" s="60">
        <f t="shared" si="5"/>
        <v>0</v>
      </c>
      <c r="N34" s="61" t="e">
        <f>IF(OR($B34=PEX_price_12_2021!$B$153,$B34=PEX_price_12_2021!$B$154,$B34=PEX_price_12_2021!$B$155,$B34=PEX_price_12_2021!$B$156,$B34=PEX_price_12_2021!$B$157,$B34=PEX_price_12_2021!$B$158,$B34=PEX_price_12_2021!$B$159,$B34=PEX_price_12_2021!$B$160,$B34=PEX_price_12_2021!$B$161,$B34=PEX_price_12_2021!$B$162,$B34=PEX_price_12_2021!$B$163,$B34=PEX_price_12_2021!$B$164,$B34=PEX_price_12_2021!$B$165,$B34=PEX_price_12_2021!$B$166,$B34=PEX_price_12_2021!$B$167,$B34=PEX_price_12_2021!$B$168,$B34=PEX_price_12_2021!$B$169,$B34=PEX_price_12_2021!$B$170,$B34=PEX_price_12_2021!$B$171,$B34=PEX_price_12_2021!$B$184,$B34=PEX_price_12_2021!$B$185,$B34=PEX_price_12_2021!$B$186,$B34=PEX_price_12_2021!$B$187),$F34*(1-$F$6),(IF(OR($B34=PEX_price_12_2021!$B$5,$B34=PEX_price_12_2021!$B$6,$B34=PEX_price_12_2021!$B$7,$B34=PEX_price_12_2021!$B$8,$B34=PEX_price_12_2021!$B$9,$B34=PEX_price_12_2021!$B$10,$B34=PEX_price_12_2021!$B$11,$B34=PEX_price_12_2021!$B$12,$B34=PEX_price_12_2021!$B$13,$B34=PEX_price_12_2021!$B$14,$B34=PEX_price_12_2021!$B$15,$B34=PEX_price_12_2021!$B$16,$B34=PEX_price_12_2021!$B$17),$F34*(1-$F$4),$F34*(1-$F$5))))</f>
        <v>#N/A</v>
      </c>
      <c r="O34" s="17"/>
      <c r="P34" s="17"/>
      <c r="Q34" s="17"/>
      <c r="V34" s="47" t="e">
        <f>IF(G34='[1]Прайс 2017'!$G$9,L34,0)</f>
        <v>#N/A</v>
      </c>
      <c r="W34" s="38">
        <f t="shared" si="4"/>
        <v>0</v>
      </c>
    </row>
    <row r="35" spans="1:23">
      <c r="A35" s="36">
        <v>21</v>
      </c>
      <c r="B35" s="3"/>
      <c r="C35" s="68">
        <f t="shared" si="1"/>
        <v>2</v>
      </c>
      <c r="D35" s="69" t="e">
        <f>VLOOKUP($C35,PEX_price_12_2021!$B$5:$G$187,2,0)</f>
        <v>#N/A</v>
      </c>
      <c r="E35" s="70" t="e">
        <f>VLOOKUP(B35,PEX_price_12_2021!B:F,5,0)</f>
        <v>#N/A</v>
      </c>
      <c r="F35" s="71" t="e">
        <f t="shared" si="2"/>
        <v>#N/A</v>
      </c>
      <c r="G35" s="72" t="e">
        <f>VLOOKUP(B35,PEX_price_12_2021!B:G,6,0)</f>
        <v>#N/A</v>
      </c>
      <c r="H35" s="72" t="e">
        <f>VLOOKUP(B35,PEX_price_12_2021!B:G,4,0)</f>
        <v>#N/A</v>
      </c>
      <c r="I35" s="72" t="e">
        <f>VLOOKUP(B35,PEX_price_12_2021!B:G,3,0)</f>
        <v>#N/A</v>
      </c>
      <c r="J35" s="57"/>
      <c r="K35" s="58" t="e">
        <f t="shared" si="0"/>
        <v>#N/A</v>
      </c>
      <c r="L35" s="59" t="e">
        <f t="shared" si="3"/>
        <v>#N/A</v>
      </c>
      <c r="M35" s="60">
        <f t="shared" si="5"/>
        <v>0</v>
      </c>
      <c r="N35" s="61" t="e">
        <f>IF(OR($B35=PEX_price_12_2021!$B$153,$B35=PEX_price_12_2021!$B$154,$B35=PEX_price_12_2021!$B$155,$B35=PEX_price_12_2021!$B$156,$B35=PEX_price_12_2021!$B$157,$B35=PEX_price_12_2021!$B$158,$B35=PEX_price_12_2021!$B$159,$B35=PEX_price_12_2021!$B$160,$B35=PEX_price_12_2021!$B$161,$B35=PEX_price_12_2021!$B$162,$B35=PEX_price_12_2021!$B$163,$B35=PEX_price_12_2021!$B$164,$B35=PEX_price_12_2021!$B$165,$B35=PEX_price_12_2021!$B$166,$B35=PEX_price_12_2021!$B$167,$B35=PEX_price_12_2021!$B$168,$B35=PEX_price_12_2021!$B$169,$B35=PEX_price_12_2021!$B$170,$B35=PEX_price_12_2021!$B$171,$B35=PEX_price_12_2021!$B$184,$B35=PEX_price_12_2021!$B$185,$B35=PEX_price_12_2021!$B$186,$B35=PEX_price_12_2021!$B$187),$F35*(1-$F$6),(IF(OR($B35=PEX_price_12_2021!$B$5,$B35=PEX_price_12_2021!$B$6,$B35=PEX_price_12_2021!$B$7,$B35=PEX_price_12_2021!$B$8,$B35=PEX_price_12_2021!$B$9,$B35=PEX_price_12_2021!$B$10,$B35=PEX_price_12_2021!$B$11,$B35=PEX_price_12_2021!$B$12,$B35=PEX_price_12_2021!$B$13,$B35=PEX_price_12_2021!$B$14,$B35=PEX_price_12_2021!$B$15,$B35=PEX_price_12_2021!$B$16,$B35=PEX_price_12_2021!$B$17),$F35*(1-$F$4),$F35*(1-$F$5))))</f>
        <v>#N/A</v>
      </c>
      <c r="O35" s="17"/>
      <c r="P35" s="17"/>
      <c r="Q35" s="17"/>
      <c r="V35" s="47" t="e">
        <f>IF(G35='[1]Прайс 2017'!$G$9,L35,0)</f>
        <v>#N/A</v>
      </c>
      <c r="W35" s="38">
        <f t="shared" si="4"/>
        <v>0</v>
      </c>
    </row>
    <row r="36" spans="1:23">
      <c r="A36" s="36">
        <v>22</v>
      </c>
      <c r="B36" s="3"/>
      <c r="C36" s="68">
        <f t="shared" si="1"/>
        <v>2</v>
      </c>
      <c r="D36" s="69" t="e">
        <f>VLOOKUP($C36,PEX_price_12_2021!$B$5:$G$187,2,0)</f>
        <v>#N/A</v>
      </c>
      <c r="E36" s="70" t="e">
        <f>VLOOKUP(B36,PEX_price_12_2021!B:F,5,0)</f>
        <v>#N/A</v>
      </c>
      <c r="F36" s="71" t="e">
        <f t="shared" si="2"/>
        <v>#N/A</v>
      </c>
      <c r="G36" s="72" t="e">
        <f>VLOOKUP(B36,PEX_price_12_2021!B:G,6,0)</f>
        <v>#N/A</v>
      </c>
      <c r="H36" s="72" t="e">
        <f>VLOOKUP(B36,PEX_price_12_2021!B:G,4,0)</f>
        <v>#N/A</v>
      </c>
      <c r="I36" s="72" t="e">
        <f>VLOOKUP(B36,PEX_price_12_2021!B:G,3,0)</f>
        <v>#N/A</v>
      </c>
      <c r="J36" s="57"/>
      <c r="K36" s="58" t="e">
        <f t="shared" si="0"/>
        <v>#N/A</v>
      </c>
      <c r="L36" s="59" t="e">
        <f t="shared" si="3"/>
        <v>#N/A</v>
      </c>
      <c r="M36" s="60">
        <f t="shared" si="5"/>
        <v>0</v>
      </c>
      <c r="N36" s="61" t="e">
        <f>IF(OR($B36=PEX_price_12_2021!$B$153,$B36=PEX_price_12_2021!$B$154,$B36=PEX_price_12_2021!$B$155,$B36=PEX_price_12_2021!$B$156,$B36=PEX_price_12_2021!$B$157,$B36=PEX_price_12_2021!$B$158,$B36=PEX_price_12_2021!$B$159,$B36=PEX_price_12_2021!$B$160,$B36=PEX_price_12_2021!$B$161,$B36=PEX_price_12_2021!$B$162,$B36=PEX_price_12_2021!$B$163,$B36=PEX_price_12_2021!$B$164,$B36=PEX_price_12_2021!$B$165,$B36=PEX_price_12_2021!$B$166,$B36=PEX_price_12_2021!$B$167,$B36=PEX_price_12_2021!$B$168,$B36=PEX_price_12_2021!$B$169,$B36=PEX_price_12_2021!$B$170,$B36=PEX_price_12_2021!$B$171,$B36=PEX_price_12_2021!$B$184,$B36=PEX_price_12_2021!$B$185,$B36=PEX_price_12_2021!$B$186,$B36=PEX_price_12_2021!$B$187),$F36*(1-$F$6),(IF(OR($B36=PEX_price_12_2021!$B$5,$B36=PEX_price_12_2021!$B$6,$B36=PEX_price_12_2021!$B$7,$B36=PEX_price_12_2021!$B$8,$B36=PEX_price_12_2021!$B$9,$B36=PEX_price_12_2021!$B$10,$B36=PEX_price_12_2021!$B$11,$B36=PEX_price_12_2021!$B$12,$B36=PEX_price_12_2021!$B$13,$B36=PEX_price_12_2021!$B$14,$B36=PEX_price_12_2021!$B$15,$B36=PEX_price_12_2021!$B$16,$B36=PEX_price_12_2021!$B$17),$F36*(1-$F$4),$F36*(1-$F$5))))</f>
        <v>#N/A</v>
      </c>
      <c r="O36" s="17"/>
      <c r="P36" s="17"/>
      <c r="Q36" s="17"/>
      <c r="V36" s="47" t="e">
        <f>IF(G36='[1]Прайс 2017'!$G$9,L36,0)</f>
        <v>#N/A</v>
      </c>
      <c r="W36" s="38">
        <f t="shared" si="4"/>
        <v>0</v>
      </c>
    </row>
    <row r="37" spans="1:23">
      <c r="A37" s="36">
        <v>23</v>
      </c>
      <c r="B37" s="3"/>
      <c r="C37" s="68">
        <f t="shared" si="1"/>
        <v>2</v>
      </c>
      <c r="D37" s="69" t="e">
        <f>VLOOKUP($C37,PEX_price_12_2021!$B$5:$G$187,2,0)</f>
        <v>#N/A</v>
      </c>
      <c r="E37" s="70" t="e">
        <f>VLOOKUP(B37,PEX_price_12_2021!B:F,5,0)</f>
        <v>#N/A</v>
      </c>
      <c r="F37" s="71" t="e">
        <f t="shared" si="2"/>
        <v>#N/A</v>
      </c>
      <c r="G37" s="72" t="e">
        <f>VLOOKUP(B37,PEX_price_12_2021!B:G,6,0)</f>
        <v>#N/A</v>
      </c>
      <c r="H37" s="72" t="e">
        <f>VLOOKUP(B37,PEX_price_12_2021!B:G,4,0)</f>
        <v>#N/A</v>
      </c>
      <c r="I37" s="72" t="e">
        <f>VLOOKUP(B37,PEX_price_12_2021!B:G,3,0)</f>
        <v>#N/A</v>
      </c>
      <c r="J37" s="57"/>
      <c r="K37" s="58" t="e">
        <f t="shared" si="0"/>
        <v>#N/A</v>
      </c>
      <c r="L37" s="59" t="e">
        <f t="shared" si="3"/>
        <v>#N/A</v>
      </c>
      <c r="M37" s="60">
        <f t="shared" si="5"/>
        <v>0</v>
      </c>
      <c r="N37" s="61" t="e">
        <f>IF(OR($B37=PEX_price_12_2021!$B$153,$B37=PEX_price_12_2021!$B$154,$B37=PEX_price_12_2021!$B$155,$B37=PEX_price_12_2021!$B$156,$B37=PEX_price_12_2021!$B$157,$B37=PEX_price_12_2021!$B$158,$B37=PEX_price_12_2021!$B$159,$B37=PEX_price_12_2021!$B$160,$B37=PEX_price_12_2021!$B$161,$B37=PEX_price_12_2021!$B$162,$B37=PEX_price_12_2021!$B$163,$B37=PEX_price_12_2021!$B$164,$B37=PEX_price_12_2021!$B$165,$B37=PEX_price_12_2021!$B$166,$B37=PEX_price_12_2021!$B$167,$B37=PEX_price_12_2021!$B$168,$B37=PEX_price_12_2021!$B$169,$B37=PEX_price_12_2021!$B$170,$B37=PEX_price_12_2021!$B$171,$B37=PEX_price_12_2021!$B$184,$B37=PEX_price_12_2021!$B$185,$B37=PEX_price_12_2021!$B$186,$B37=PEX_price_12_2021!$B$187),$F37*(1-$F$6),(IF(OR($B37=PEX_price_12_2021!$B$5,$B37=PEX_price_12_2021!$B$6,$B37=PEX_price_12_2021!$B$7,$B37=PEX_price_12_2021!$B$8,$B37=PEX_price_12_2021!$B$9,$B37=PEX_price_12_2021!$B$10,$B37=PEX_price_12_2021!$B$11,$B37=PEX_price_12_2021!$B$12,$B37=PEX_price_12_2021!$B$13,$B37=PEX_price_12_2021!$B$14,$B37=PEX_price_12_2021!$B$15,$B37=PEX_price_12_2021!$B$16,$B37=PEX_price_12_2021!$B$17),$F37*(1-$F$4),$F37*(1-$F$5))))</f>
        <v>#N/A</v>
      </c>
      <c r="O37" s="17"/>
      <c r="P37" s="17"/>
      <c r="Q37" s="17"/>
      <c r="V37" s="47" t="e">
        <f>IF(G37='[1]Прайс 2017'!$G$9,L37,0)</f>
        <v>#N/A</v>
      </c>
      <c r="W37" s="38">
        <f t="shared" si="4"/>
        <v>0</v>
      </c>
    </row>
    <row r="38" spans="1:23">
      <c r="A38" s="36">
        <v>24</v>
      </c>
      <c r="B38" s="3"/>
      <c r="C38" s="68">
        <f t="shared" si="1"/>
        <v>2</v>
      </c>
      <c r="D38" s="69" t="e">
        <f>VLOOKUP($C38,PEX_price_12_2021!$B$5:$G$187,2,0)</f>
        <v>#N/A</v>
      </c>
      <c r="E38" s="70" t="e">
        <f>VLOOKUP(B38,PEX_price_12_2021!B:F,5,0)</f>
        <v>#N/A</v>
      </c>
      <c r="F38" s="71" t="e">
        <f t="shared" si="2"/>
        <v>#N/A</v>
      </c>
      <c r="G38" s="72" t="e">
        <f>VLOOKUP(B38,PEX_price_12_2021!B:G,6,0)</f>
        <v>#N/A</v>
      </c>
      <c r="H38" s="72" t="e">
        <f>VLOOKUP(B38,PEX_price_12_2021!B:G,4,0)</f>
        <v>#N/A</v>
      </c>
      <c r="I38" s="72" t="e">
        <f>VLOOKUP(B38,PEX_price_12_2021!B:G,3,0)</f>
        <v>#N/A</v>
      </c>
      <c r="J38" s="57"/>
      <c r="K38" s="58" t="e">
        <f t="shared" si="0"/>
        <v>#N/A</v>
      </c>
      <c r="L38" s="59" t="e">
        <f t="shared" si="3"/>
        <v>#N/A</v>
      </c>
      <c r="M38" s="60">
        <f t="shared" si="5"/>
        <v>0</v>
      </c>
      <c r="N38" s="61" t="e">
        <f>IF(OR($B38=PEX_price_12_2021!$B$153,$B38=PEX_price_12_2021!$B$154,$B38=PEX_price_12_2021!$B$155,$B38=PEX_price_12_2021!$B$156,$B38=PEX_price_12_2021!$B$157,$B38=PEX_price_12_2021!$B$158,$B38=PEX_price_12_2021!$B$159,$B38=PEX_price_12_2021!$B$160,$B38=PEX_price_12_2021!$B$161,$B38=PEX_price_12_2021!$B$162,$B38=PEX_price_12_2021!$B$163,$B38=PEX_price_12_2021!$B$164,$B38=PEX_price_12_2021!$B$165,$B38=PEX_price_12_2021!$B$166,$B38=PEX_price_12_2021!$B$167,$B38=PEX_price_12_2021!$B$168,$B38=PEX_price_12_2021!$B$169,$B38=PEX_price_12_2021!$B$170,$B38=PEX_price_12_2021!$B$171,$B38=PEX_price_12_2021!$B$184,$B38=PEX_price_12_2021!$B$185,$B38=PEX_price_12_2021!$B$186,$B38=PEX_price_12_2021!$B$187),$F38*(1-$F$6),(IF(OR($B38=PEX_price_12_2021!$B$5,$B38=PEX_price_12_2021!$B$6,$B38=PEX_price_12_2021!$B$7,$B38=PEX_price_12_2021!$B$8,$B38=PEX_price_12_2021!$B$9,$B38=PEX_price_12_2021!$B$10,$B38=PEX_price_12_2021!$B$11,$B38=PEX_price_12_2021!$B$12,$B38=PEX_price_12_2021!$B$13,$B38=PEX_price_12_2021!$B$14,$B38=PEX_price_12_2021!$B$15,$B38=PEX_price_12_2021!$B$16,$B38=PEX_price_12_2021!$B$17),$F38*(1-$F$4),$F38*(1-$F$5))))</f>
        <v>#N/A</v>
      </c>
      <c r="O38" s="17"/>
      <c r="P38" s="17"/>
      <c r="Q38" s="17"/>
      <c r="V38" s="47" t="e">
        <f>IF(G38='[1]Прайс 2017'!$G$9,L38,0)</f>
        <v>#N/A</v>
      </c>
      <c r="W38" s="38">
        <f t="shared" si="4"/>
        <v>0</v>
      </c>
    </row>
    <row r="39" spans="1:23">
      <c r="A39" s="36">
        <v>25</v>
      </c>
      <c r="B39" s="6"/>
      <c r="C39" s="68">
        <f t="shared" si="1"/>
        <v>2</v>
      </c>
      <c r="D39" s="69" t="e">
        <f>VLOOKUP($C39,PEX_price_12_2021!$B$5:$G$187,2,0)</f>
        <v>#N/A</v>
      </c>
      <c r="E39" s="70" t="e">
        <f>VLOOKUP(B39,PEX_price_12_2021!B:F,5,0)</f>
        <v>#N/A</v>
      </c>
      <c r="F39" s="71" t="e">
        <f t="shared" si="2"/>
        <v>#N/A</v>
      </c>
      <c r="G39" s="72" t="e">
        <f>VLOOKUP(B39,PEX_price_12_2021!B:G,6,0)</f>
        <v>#N/A</v>
      </c>
      <c r="H39" s="72" t="e">
        <f>VLOOKUP(B39,PEX_price_12_2021!B:G,4,0)</f>
        <v>#N/A</v>
      </c>
      <c r="I39" s="72" t="e">
        <f>VLOOKUP(B39,PEX_price_12_2021!B:G,3,0)</f>
        <v>#N/A</v>
      </c>
      <c r="J39" s="57"/>
      <c r="K39" s="58" t="e">
        <f t="shared" si="0"/>
        <v>#N/A</v>
      </c>
      <c r="L39" s="59" t="e">
        <f t="shared" si="3"/>
        <v>#N/A</v>
      </c>
      <c r="M39" s="60">
        <f t="shared" si="5"/>
        <v>0</v>
      </c>
      <c r="N39" s="61" t="e">
        <f>IF(OR($B39=PEX_price_12_2021!$B$153,$B39=PEX_price_12_2021!$B$154,$B39=PEX_price_12_2021!$B$155,$B39=PEX_price_12_2021!$B$156,$B39=PEX_price_12_2021!$B$157,$B39=PEX_price_12_2021!$B$158,$B39=PEX_price_12_2021!$B$159,$B39=PEX_price_12_2021!$B$160,$B39=PEX_price_12_2021!$B$161,$B39=PEX_price_12_2021!$B$162,$B39=PEX_price_12_2021!$B$163,$B39=PEX_price_12_2021!$B$164,$B39=PEX_price_12_2021!$B$165,$B39=PEX_price_12_2021!$B$166,$B39=PEX_price_12_2021!$B$167,$B39=PEX_price_12_2021!$B$168,$B39=PEX_price_12_2021!$B$169,$B39=PEX_price_12_2021!$B$170,$B39=PEX_price_12_2021!$B$171,$B39=PEX_price_12_2021!$B$184,$B39=PEX_price_12_2021!$B$185,$B39=PEX_price_12_2021!$B$186,$B39=PEX_price_12_2021!$B$187),$F39*(1-$F$6),(IF(OR($B39=PEX_price_12_2021!$B$5,$B39=PEX_price_12_2021!$B$6,$B39=PEX_price_12_2021!$B$7,$B39=PEX_price_12_2021!$B$8,$B39=PEX_price_12_2021!$B$9,$B39=PEX_price_12_2021!$B$10,$B39=PEX_price_12_2021!$B$11,$B39=PEX_price_12_2021!$B$12,$B39=PEX_price_12_2021!$B$13,$B39=PEX_price_12_2021!$B$14,$B39=PEX_price_12_2021!$B$15,$B39=PEX_price_12_2021!$B$16,$B39=PEX_price_12_2021!$B$17),$F39*(1-$F$4),$F39*(1-$F$5))))</f>
        <v>#N/A</v>
      </c>
      <c r="O39" s="17"/>
      <c r="P39" s="17"/>
      <c r="Q39" s="17"/>
      <c r="V39" s="47" t="e">
        <f>IF(G39='[1]Прайс 2017'!$G$9,L39,0)</f>
        <v>#N/A</v>
      </c>
      <c r="W39" s="38">
        <f t="shared" si="4"/>
        <v>0</v>
      </c>
    </row>
    <row r="40" spans="1:23">
      <c r="A40" s="36">
        <v>26</v>
      </c>
      <c r="B40" s="6"/>
      <c r="C40" s="68">
        <f t="shared" si="1"/>
        <v>2</v>
      </c>
      <c r="D40" s="69" t="e">
        <f>VLOOKUP($C40,PEX_price_12_2021!$B$5:$G$187,2,0)</f>
        <v>#N/A</v>
      </c>
      <c r="E40" s="70" t="e">
        <f>VLOOKUP(B40,PEX_price_12_2021!B:F,5,0)</f>
        <v>#N/A</v>
      </c>
      <c r="F40" s="71" t="e">
        <f t="shared" si="2"/>
        <v>#N/A</v>
      </c>
      <c r="G40" s="72" t="e">
        <f>VLOOKUP(B40,PEX_price_12_2021!B:G,6,0)</f>
        <v>#N/A</v>
      </c>
      <c r="H40" s="72" t="e">
        <f>VLOOKUP(B40,PEX_price_12_2021!B:G,4,0)</f>
        <v>#N/A</v>
      </c>
      <c r="I40" s="72" t="e">
        <f>VLOOKUP(B40,PEX_price_12_2021!B:G,3,0)</f>
        <v>#N/A</v>
      </c>
      <c r="J40" s="57"/>
      <c r="K40" s="58" t="e">
        <f t="shared" si="0"/>
        <v>#N/A</v>
      </c>
      <c r="L40" s="59" t="e">
        <f t="shared" si="3"/>
        <v>#N/A</v>
      </c>
      <c r="M40" s="60">
        <f t="shared" si="5"/>
        <v>0</v>
      </c>
      <c r="N40" s="61" t="e">
        <f>IF(OR($B40=PEX_price_12_2021!$B$153,$B40=PEX_price_12_2021!$B$154,$B40=PEX_price_12_2021!$B$155,$B40=PEX_price_12_2021!$B$156,$B40=PEX_price_12_2021!$B$157,$B40=PEX_price_12_2021!$B$158,$B40=PEX_price_12_2021!$B$159,$B40=PEX_price_12_2021!$B$160,$B40=PEX_price_12_2021!$B$161,$B40=PEX_price_12_2021!$B$162,$B40=PEX_price_12_2021!$B$163,$B40=PEX_price_12_2021!$B$164,$B40=PEX_price_12_2021!$B$165,$B40=PEX_price_12_2021!$B$166,$B40=PEX_price_12_2021!$B$167,$B40=PEX_price_12_2021!$B$168,$B40=PEX_price_12_2021!$B$169,$B40=PEX_price_12_2021!$B$170,$B40=PEX_price_12_2021!$B$171,$B40=PEX_price_12_2021!$B$184,$B40=PEX_price_12_2021!$B$185,$B40=PEX_price_12_2021!$B$186,$B40=PEX_price_12_2021!$B$187),$F40*(1-$F$6),(IF(OR($B40=PEX_price_12_2021!$B$5,$B40=PEX_price_12_2021!$B$6,$B40=PEX_price_12_2021!$B$7,$B40=PEX_price_12_2021!$B$8,$B40=PEX_price_12_2021!$B$9,$B40=PEX_price_12_2021!$B$10,$B40=PEX_price_12_2021!$B$11,$B40=PEX_price_12_2021!$B$12,$B40=PEX_price_12_2021!$B$13,$B40=PEX_price_12_2021!$B$14,$B40=PEX_price_12_2021!$B$15,$B40=PEX_price_12_2021!$B$16,$B40=PEX_price_12_2021!$B$17),$F40*(1-$F$4),$F40*(1-$F$5))))</f>
        <v>#N/A</v>
      </c>
      <c r="O40" s="17"/>
      <c r="P40" s="17"/>
      <c r="Q40" s="17"/>
      <c r="V40" s="47" t="e">
        <f>IF(G40='[1]Прайс 2017'!$G$9,L40,0)</f>
        <v>#N/A</v>
      </c>
      <c r="W40" s="38">
        <f t="shared" si="4"/>
        <v>0</v>
      </c>
    </row>
    <row r="41" spans="1:23">
      <c r="A41" s="36">
        <v>27</v>
      </c>
      <c r="B41" s="6"/>
      <c r="C41" s="68">
        <f t="shared" si="1"/>
        <v>2</v>
      </c>
      <c r="D41" s="69" t="e">
        <f>VLOOKUP($C41,PEX_price_12_2021!$B$5:$G$187,2,0)</f>
        <v>#N/A</v>
      </c>
      <c r="E41" s="70" t="e">
        <f>VLOOKUP(B41,PEX_price_12_2021!B:F,5,0)</f>
        <v>#N/A</v>
      </c>
      <c r="F41" s="71" t="e">
        <f t="shared" si="2"/>
        <v>#N/A</v>
      </c>
      <c r="G41" s="72" t="e">
        <f>VLOOKUP(B41,PEX_price_12_2021!B:G,6,0)</f>
        <v>#N/A</v>
      </c>
      <c r="H41" s="72" t="e">
        <f>VLOOKUP(B41,PEX_price_12_2021!B:G,4,0)</f>
        <v>#N/A</v>
      </c>
      <c r="I41" s="72" t="e">
        <f>VLOOKUP(B41,PEX_price_12_2021!B:G,3,0)</f>
        <v>#N/A</v>
      </c>
      <c r="J41" s="57"/>
      <c r="K41" s="58" t="e">
        <f t="shared" si="0"/>
        <v>#N/A</v>
      </c>
      <c r="L41" s="59" t="e">
        <f t="shared" si="3"/>
        <v>#N/A</v>
      </c>
      <c r="M41" s="60">
        <f t="shared" si="5"/>
        <v>0</v>
      </c>
      <c r="N41" s="61" t="e">
        <f>IF(OR($B41=PEX_price_12_2021!$B$153,$B41=PEX_price_12_2021!$B$154,$B41=PEX_price_12_2021!$B$155,$B41=PEX_price_12_2021!$B$156,$B41=PEX_price_12_2021!$B$157,$B41=PEX_price_12_2021!$B$158,$B41=PEX_price_12_2021!$B$159,$B41=PEX_price_12_2021!$B$160,$B41=PEX_price_12_2021!$B$161,$B41=PEX_price_12_2021!$B$162,$B41=PEX_price_12_2021!$B$163,$B41=PEX_price_12_2021!$B$164,$B41=PEX_price_12_2021!$B$165,$B41=PEX_price_12_2021!$B$166,$B41=PEX_price_12_2021!$B$167,$B41=PEX_price_12_2021!$B$168,$B41=PEX_price_12_2021!$B$169,$B41=PEX_price_12_2021!$B$170,$B41=PEX_price_12_2021!$B$171,$B41=PEX_price_12_2021!$B$184,$B41=PEX_price_12_2021!$B$185,$B41=PEX_price_12_2021!$B$186,$B41=PEX_price_12_2021!$B$187),$F41*(1-$F$6),(IF(OR($B41=PEX_price_12_2021!$B$5,$B41=PEX_price_12_2021!$B$6,$B41=PEX_price_12_2021!$B$7,$B41=PEX_price_12_2021!$B$8,$B41=PEX_price_12_2021!$B$9,$B41=PEX_price_12_2021!$B$10,$B41=PEX_price_12_2021!$B$11,$B41=PEX_price_12_2021!$B$12,$B41=PEX_price_12_2021!$B$13,$B41=PEX_price_12_2021!$B$14,$B41=PEX_price_12_2021!$B$15,$B41=PEX_price_12_2021!$B$16,$B41=PEX_price_12_2021!$B$17),$F41*(1-$F$4),$F41*(1-$F$5))))</f>
        <v>#N/A</v>
      </c>
      <c r="O41" s="17"/>
      <c r="P41" s="17"/>
      <c r="Q41" s="17"/>
      <c r="V41" s="47" t="e">
        <f>IF(G41='[1]Прайс 2017'!$G$9,L41,0)</f>
        <v>#N/A</v>
      </c>
      <c r="W41" s="38">
        <f t="shared" si="4"/>
        <v>0</v>
      </c>
    </row>
    <row r="42" spans="1:23">
      <c r="A42" s="36">
        <v>28</v>
      </c>
      <c r="B42" s="6"/>
      <c r="C42" s="68">
        <f t="shared" si="1"/>
        <v>2</v>
      </c>
      <c r="D42" s="69" t="e">
        <f>VLOOKUP($C42,PEX_price_12_2021!$B$5:$G$187,2,0)</f>
        <v>#N/A</v>
      </c>
      <c r="E42" s="70" t="e">
        <f>VLOOKUP(B42,PEX_price_12_2021!B:F,5,0)</f>
        <v>#N/A</v>
      </c>
      <c r="F42" s="71" t="e">
        <f t="shared" si="2"/>
        <v>#N/A</v>
      </c>
      <c r="G42" s="72" t="e">
        <f>VLOOKUP(B42,PEX_price_12_2021!B:G,6,0)</f>
        <v>#N/A</v>
      </c>
      <c r="H42" s="72" t="e">
        <f>VLOOKUP(B42,PEX_price_12_2021!B:G,4,0)</f>
        <v>#N/A</v>
      </c>
      <c r="I42" s="72" t="e">
        <f>VLOOKUP(B42,PEX_price_12_2021!B:G,3,0)</f>
        <v>#N/A</v>
      </c>
      <c r="J42" s="57"/>
      <c r="K42" s="58" t="e">
        <f t="shared" si="0"/>
        <v>#N/A</v>
      </c>
      <c r="L42" s="59" t="e">
        <f t="shared" si="3"/>
        <v>#N/A</v>
      </c>
      <c r="M42" s="60">
        <f t="shared" si="5"/>
        <v>0</v>
      </c>
      <c r="N42" s="61" t="e">
        <f>IF(OR($B42=PEX_price_12_2021!$B$153,$B42=PEX_price_12_2021!$B$154,$B42=PEX_price_12_2021!$B$155,$B42=PEX_price_12_2021!$B$156,$B42=PEX_price_12_2021!$B$157,$B42=PEX_price_12_2021!$B$158,$B42=PEX_price_12_2021!$B$159,$B42=PEX_price_12_2021!$B$160,$B42=PEX_price_12_2021!$B$161,$B42=PEX_price_12_2021!$B$162,$B42=PEX_price_12_2021!$B$163,$B42=PEX_price_12_2021!$B$164,$B42=PEX_price_12_2021!$B$165,$B42=PEX_price_12_2021!$B$166,$B42=PEX_price_12_2021!$B$167,$B42=PEX_price_12_2021!$B$168,$B42=PEX_price_12_2021!$B$169,$B42=PEX_price_12_2021!$B$170,$B42=PEX_price_12_2021!$B$171,$B42=PEX_price_12_2021!$B$184,$B42=PEX_price_12_2021!$B$185,$B42=PEX_price_12_2021!$B$186,$B42=PEX_price_12_2021!$B$187),$F42*(1-$F$6),(IF(OR($B42=PEX_price_12_2021!$B$5,$B42=PEX_price_12_2021!$B$6,$B42=PEX_price_12_2021!$B$7,$B42=PEX_price_12_2021!$B$8,$B42=PEX_price_12_2021!$B$9,$B42=PEX_price_12_2021!$B$10,$B42=PEX_price_12_2021!$B$11,$B42=PEX_price_12_2021!$B$12,$B42=PEX_price_12_2021!$B$13,$B42=PEX_price_12_2021!$B$14,$B42=PEX_price_12_2021!$B$15,$B42=PEX_price_12_2021!$B$16,$B42=PEX_price_12_2021!$B$17),$F42*(1-$F$4),$F42*(1-$F$5))))</f>
        <v>#N/A</v>
      </c>
      <c r="O42" s="17"/>
      <c r="P42" s="17"/>
      <c r="Q42" s="17"/>
      <c r="V42" s="47" t="e">
        <f>IF(G42='[1]Прайс 2017'!$G$9,L42,0)</f>
        <v>#N/A</v>
      </c>
      <c r="W42" s="38">
        <f t="shared" si="4"/>
        <v>0</v>
      </c>
    </row>
    <row r="43" spans="1:23">
      <c r="A43" s="36">
        <v>29</v>
      </c>
      <c r="B43" s="6"/>
      <c r="C43" s="68">
        <f t="shared" si="1"/>
        <v>2</v>
      </c>
      <c r="D43" s="69" t="e">
        <f>VLOOKUP($C43,PEX_price_12_2021!$B$5:$G$187,2,0)</f>
        <v>#N/A</v>
      </c>
      <c r="E43" s="70" t="e">
        <f>VLOOKUP(B43,PEX_price_12_2021!B:F,5,0)</f>
        <v>#N/A</v>
      </c>
      <c r="F43" s="71" t="e">
        <f t="shared" si="2"/>
        <v>#N/A</v>
      </c>
      <c r="G43" s="72" t="e">
        <f>VLOOKUP(B43,PEX_price_12_2021!B:G,6,0)</f>
        <v>#N/A</v>
      </c>
      <c r="H43" s="72" t="e">
        <f>VLOOKUP(B43,PEX_price_12_2021!B:G,4,0)</f>
        <v>#N/A</v>
      </c>
      <c r="I43" s="72" t="e">
        <f>VLOOKUP(B43,PEX_price_12_2021!B:G,3,0)</f>
        <v>#N/A</v>
      </c>
      <c r="J43" s="57"/>
      <c r="K43" s="58" t="e">
        <f t="shared" si="0"/>
        <v>#N/A</v>
      </c>
      <c r="L43" s="59" t="e">
        <f t="shared" si="3"/>
        <v>#N/A</v>
      </c>
      <c r="M43" s="60">
        <f t="shared" si="5"/>
        <v>0</v>
      </c>
      <c r="N43" s="61" t="e">
        <f>IF(OR($B43=PEX_price_12_2021!$B$153,$B43=PEX_price_12_2021!$B$154,$B43=PEX_price_12_2021!$B$155,$B43=PEX_price_12_2021!$B$156,$B43=PEX_price_12_2021!$B$157,$B43=PEX_price_12_2021!$B$158,$B43=PEX_price_12_2021!$B$159,$B43=PEX_price_12_2021!$B$160,$B43=PEX_price_12_2021!$B$161,$B43=PEX_price_12_2021!$B$162,$B43=PEX_price_12_2021!$B$163,$B43=PEX_price_12_2021!$B$164,$B43=PEX_price_12_2021!$B$165,$B43=PEX_price_12_2021!$B$166,$B43=PEX_price_12_2021!$B$167,$B43=PEX_price_12_2021!$B$168,$B43=PEX_price_12_2021!$B$169,$B43=PEX_price_12_2021!$B$170,$B43=PEX_price_12_2021!$B$171,$B43=PEX_price_12_2021!$B$184,$B43=PEX_price_12_2021!$B$185,$B43=PEX_price_12_2021!$B$186,$B43=PEX_price_12_2021!$B$187),$F43*(1-$F$6),(IF(OR($B43=PEX_price_12_2021!$B$5,$B43=PEX_price_12_2021!$B$6,$B43=PEX_price_12_2021!$B$7,$B43=PEX_price_12_2021!$B$8,$B43=PEX_price_12_2021!$B$9,$B43=PEX_price_12_2021!$B$10,$B43=PEX_price_12_2021!$B$11,$B43=PEX_price_12_2021!$B$12,$B43=PEX_price_12_2021!$B$13,$B43=PEX_price_12_2021!$B$14,$B43=PEX_price_12_2021!$B$15,$B43=PEX_price_12_2021!$B$16,$B43=PEX_price_12_2021!$B$17),$F43*(1-$F$4),$F43*(1-$F$5))))</f>
        <v>#N/A</v>
      </c>
      <c r="O43" s="17"/>
      <c r="P43" s="17"/>
      <c r="Q43" s="17"/>
      <c r="V43" s="47" t="e">
        <f>IF(G43='[1]Прайс 2017'!$G$9,L43,0)</f>
        <v>#N/A</v>
      </c>
      <c r="W43" s="38">
        <f t="shared" si="4"/>
        <v>0</v>
      </c>
    </row>
    <row r="44" spans="1:23">
      <c r="A44" s="36">
        <v>30</v>
      </c>
      <c r="B44" s="6"/>
      <c r="C44" s="68">
        <f t="shared" si="1"/>
        <v>2</v>
      </c>
      <c r="D44" s="69" t="e">
        <f>VLOOKUP($C44,PEX_price_12_2021!$B$5:$G$187,2,0)</f>
        <v>#N/A</v>
      </c>
      <c r="E44" s="70" t="e">
        <f>VLOOKUP(B44,PEX_price_12_2021!B:F,5,0)</f>
        <v>#N/A</v>
      </c>
      <c r="F44" s="71" t="e">
        <f t="shared" si="2"/>
        <v>#N/A</v>
      </c>
      <c r="G44" s="72" t="e">
        <f>VLOOKUP(B44,PEX_price_12_2021!B:G,6,0)</f>
        <v>#N/A</v>
      </c>
      <c r="H44" s="72" t="e">
        <f>VLOOKUP(B44,PEX_price_12_2021!B:G,4,0)</f>
        <v>#N/A</v>
      </c>
      <c r="I44" s="72" t="e">
        <f>VLOOKUP(B44,PEX_price_12_2021!B:G,3,0)</f>
        <v>#N/A</v>
      </c>
      <c r="J44" s="57"/>
      <c r="K44" s="58" t="e">
        <f t="shared" si="0"/>
        <v>#N/A</v>
      </c>
      <c r="L44" s="59" t="e">
        <f t="shared" si="3"/>
        <v>#N/A</v>
      </c>
      <c r="M44" s="60">
        <f t="shared" si="5"/>
        <v>0</v>
      </c>
      <c r="N44" s="61" t="e">
        <f>IF(OR($B44=PEX_price_12_2021!$B$153,$B44=PEX_price_12_2021!$B$154,$B44=PEX_price_12_2021!$B$155,$B44=PEX_price_12_2021!$B$156,$B44=PEX_price_12_2021!$B$157,$B44=PEX_price_12_2021!$B$158,$B44=PEX_price_12_2021!$B$159,$B44=PEX_price_12_2021!$B$160,$B44=PEX_price_12_2021!$B$161,$B44=PEX_price_12_2021!$B$162,$B44=PEX_price_12_2021!$B$163,$B44=PEX_price_12_2021!$B$164,$B44=PEX_price_12_2021!$B$165,$B44=PEX_price_12_2021!$B$166,$B44=PEX_price_12_2021!$B$167,$B44=PEX_price_12_2021!$B$168,$B44=PEX_price_12_2021!$B$169,$B44=PEX_price_12_2021!$B$170,$B44=PEX_price_12_2021!$B$171,$B44=PEX_price_12_2021!$B$184,$B44=PEX_price_12_2021!$B$185,$B44=PEX_price_12_2021!$B$186,$B44=PEX_price_12_2021!$B$187),$F44*(1-$F$6),(IF(OR($B44=PEX_price_12_2021!$B$5,$B44=PEX_price_12_2021!$B$6,$B44=PEX_price_12_2021!$B$7,$B44=PEX_price_12_2021!$B$8,$B44=PEX_price_12_2021!$B$9,$B44=PEX_price_12_2021!$B$10,$B44=PEX_price_12_2021!$B$11,$B44=PEX_price_12_2021!$B$12,$B44=PEX_price_12_2021!$B$13,$B44=PEX_price_12_2021!$B$14,$B44=PEX_price_12_2021!$B$15,$B44=PEX_price_12_2021!$B$16,$B44=PEX_price_12_2021!$B$17),$F44*(1-$F$4),$F44*(1-$F$5))))</f>
        <v>#N/A</v>
      </c>
      <c r="O44" s="17"/>
      <c r="P44" s="17"/>
      <c r="Q44" s="17"/>
      <c r="V44" s="47" t="e">
        <f>IF(G44='[1]Прайс 2017'!$G$9,L44,0)</f>
        <v>#N/A</v>
      </c>
      <c r="W44" s="38">
        <f t="shared" si="4"/>
        <v>0</v>
      </c>
    </row>
    <row r="45" spans="1:23">
      <c r="A45" s="36">
        <v>31</v>
      </c>
      <c r="B45" s="6"/>
      <c r="C45" s="68">
        <f t="shared" si="1"/>
        <v>2</v>
      </c>
      <c r="D45" s="69" t="e">
        <f>VLOOKUP($C45,PEX_price_12_2021!$B$5:$G$187,2,0)</f>
        <v>#N/A</v>
      </c>
      <c r="E45" s="70" t="e">
        <f>VLOOKUP(B45,PEX_price_12_2021!B:F,5,0)</f>
        <v>#N/A</v>
      </c>
      <c r="F45" s="71" t="e">
        <f t="shared" si="2"/>
        <v>#N/A</v>
      </c>
      <c r="G45" s="72" t="e">
        <f>VLOOKUP(B45,PEX_price_12_2021!B:G,6,0)</f>
        <v>#N/A</v>
      </c>
      <c r="H45" s="72" t="e">
        <f>VLOOKUP(B45,PEX_price_12_2021!B:G,4,0)</f>
        <v>#N/A</v>
      </c>
      <c r="I45" s="72" t="e">
        <f>VLOOKUP(B45,PEX_price_12_2021!B:G,3,0)</f>
        <v>#N/A</v>
      </c>
      <c r="J45" s="57"/>
      <c r="K45" s="58" t="e">
        <f t="shared" si="0"/>
        <v>#N/A</v>
      </c>
      <c r="L45" s="59" t="e">
        <f t="shared" si="3"/>
        <v>#N/A</v>
      </c>
      <c r="M45" s="60">
        <f t="shared" si="5"/>
        <v>0</v>
      </c>
      <c r="N45" s="61" t="e">
        <f>IF(OR($B45=PEX_price_12_2021!$B$153,$B45=PEX_price_12_2021!$B$154,$B45=PEX_price_12_2021!$B$155,$B45=PEX_price_12_2021!$B$156,$B45=PEX_price_12_2021!$B$157,$B45=PEX_price_12_2021!$B$158,$B45=PEX_price_12_2021!$B$159,$B45=PEX_price_12_2021!$B$160,$B45=PEX_price_12_2021!$B$161,$B45=PEX_price_12_2021!$B$162,$B45=PEX_price_12_2021!$B$163,$B45=PEX_price_12_2021!$B$164,$B45=PEX_price_12_2021!$B$165,$B45=PEX_price_12_2021!$B$166,$B45=PEX_price_12_2021!$B$167,$B45=PEX_price_12_2021!$B$168,$B45=PEX_price_12_2021!$B$169,$B45=PEX_price_12_2021!$B$170,$B45=PEX_price_12_2021!$B$171,$B45=PEX_price_12_2021!$B$184,$B45=PEX_price_12_2021!$B$185,$B45=PEX_price_12_2021!$B$186,$B45=PEX_price_12_2021!$B$187),$F45*(1-$F$6),(IF(OR($B45=PEX_price_12_2021!$B$5,$B45=PEX_price_12_2021!$B$6,$B45=PEX_price_12_2021!$B$7,$B45=PEX_price_12_2021!$B$8,$B45=PEX_price_12_2021!$B$9,$B45=PEX_price_12_2021!$B$10,$B45=PEX_price_12_2021!$B$11,$B45=PEX_price_12_2021!$B$12,$B45=PEX_price_12_2021!$B$13,$B45=PEX_price_12_2021!$B$14,$B45=PEX_price_12_2021!$B$15,$B45=PEX_price_12_2021!$B$16,$B45=PEX_price_12_2021!$B$17),$F45*(1-$F$4),$F45*(1-$F$5))))</f>
        <v>#N/A</v>
      </c>
      <c r="O45" s="17"/>
      <c r="P45" s="17"/>
      <c r="Q45" s="17"/>
      <c r="V45" s="47" t="e">
        <f>IF(G45='[1]Прайс 2017'!$G$9,L45,0)</f>
        <v>#N/A</v>
      </c>
      <c r="W45" s="38">
        <f t="shared" si="4"/>
        <v>0</v>
      </c>
    </row>
    <row r="46" spans="1:23">
      <c r="A46" s="36">
        <v>32</v>
      </c>
      <c r="B46" s="6"/>
      <c r="C46" s="68">
        <f t="shared" si="1"/>
        <v>2</v>
      </c>
      <c r="D46" s="69" t="e">
        <f>VLOOKUP($C46,PEX_price_12_2021!$B$5:$G$187,2,0)</f>
        <v>#N/A</v>
      </c>
      <c r="E46" s="70" t="e">
        <f>VLOOKUP(B46,PEX_price_12_2021!B:F,5,0)</f>
        <v>#N/A</v>
      </c>
      <c r="F46" s="71" t="e">
        <f t="shared" si="2"/>
        <v>#N/A</v>
      </c>
      <c r="G46" s="72" t="e">
        <f>VLOOKUP(B46,PEX_price_12_2021!B:G,6,0)</f>
        <v>#N/A</v>
      </c>
      <c r="H46" s="72" t="e">
        <f>VLOOKUP(B46,PEX_price_12_2021!B:G,4,0)</f>
        <v>#N/A</v>
      </c>
      <c r="I46" s="72" t="e">
        <f>VLOOKUP(B46,PEX_price_12_2021!B:G,3,0)</f>
        <v>#N/A</v>
      </c>
      <c r="J46" s="57"/>
      <c r="K46" s="58" t="e">
        <f t="shared" si="0"/>
        <v>#N/A</v>
      </c>
      <c r="L46" s="59" t="e">
        <f t="shared" si="3"/>
        <v>#N/A</v>
      </c>
      <c r="M46" s="60">
        <f t="shared" si="5"/>
        <v>0</v>
      </c>
      <c r="N46" s="61" t="e">
        <f>IF(OR($B46=PEX_price_12_2021!$B$153,$B46=PEX_price_12_2021!$B$154,$B46=PEX_price_12_2021!$B$155,$B46=PEX_price_12_2021!$B$156,$B46=PEX_price_12_2021!$B$157,$B46=PEX_price_12_2021!$B$158,$B46=PEX_price_12_2021!$B$159,$B46=PEX_price_12_2021!$B$160,$B46=PEX_price_12_2021!$B$161,$B46=PEX_price_12_2021!$B$162,$B46=PEX_price_12_2021!$B$163,$B46=PEX_price_12_2021!$B$164,$B46=PEX_price_12_2021!$B$165,$B46=PEX_price_12_2021!$B$166,$B46=PEX_price_12_2021!$B$167,$B46=PEX_price_12_2021!$B$168,$B46=PEX_price_12_2021!$B$169,$B46=PEX_price_12_2021!$B$170,$B46=PEX_price_12_2021!$B$171,$B46=PEX_price_12_2021!$B$184,$B46=PEX_price_12_2021!$B$185,$B46=PEX_price_12_2021!$B$186,$B46=PEX_price_12_2021!$B$187),$F46*(1-$F$6),(IF(OR($B46=PEX_price_12_2021!$B$5,$B46=PEX_price_12_2021!$B$6,$B46=PEX_price_12_2021!$B$7,$B46=PEX_price_12_2021!$B$8,$B46=PEX_price_12_2021!$B$9,$B46=PEX_price_12_2021!$B$10,$B46=PEX_price_12_2021!$B$11,$B46=PEX_price_12_2021!$B$12,$B46=PEX_price_12_2021!$B$13,$B46=PEX_price_12_2021!$B$14,$B46=PEX_price_12_2021!$B$15,$B46=PEX_price_12_2021!$B$16,$B46=PEX_price_12_2021!$B$17),$F46*(1-$F$4),$F46*(1-$F$5))))</f>
        <v>#N/A</v>
      </c>
      <c r="O46" s="17"/>
      <c r="P46" s="17"/>
      <c r="Q46" s="17"/>
      <c r="V46" s="47" t="e">
        <f>IF(G46='[1]Прайс 2017'!$G$9,L46,0)</f>
        <v>#N/A</v>
      </c>
      <c r="W46" s="38">
        <f t="shared" si="4"/>
        <v>0</v>
      </c>
    </row>
    <row r="47" spans="1:23">
      <c r="A47" s="36">
        <v>33</v>
      </c>
      <c r="B47" s="6"/>
      <c r="C47" s="68">
        <f t="shared" si="1"/>
        <v>2</v>
      </c>
      <c r="D47" s="69" t="e">
        <f>VLOOKUP($C47,PEX_price_12_2021!$B$5:$G$187,2,0)</f>
        <v>#N/A</v>
      </c>
      <c r="E47" s="70" t="e">
        <f>VLOOKUP(B47,PEX_price_12_2021!B:F,5,0)</f>
        <v>#N/A</v>
      </c>
      <c r="F47" s="71" t="e">
        <f t="shared" si="2"/>
        <v>#N/A</v>
      </c>
      <c r="G47" s="72" t="e">
        <f>VLOOKUP(B47,PEX_price_12_2021!B:G,6,0)</f>
        <v>#N/A</v>
      </c>
      <c r="H47" s="72" t="e">
        <f>VLOOKUP(B47,PEX_price_12_2021!B:G,4,0)</f>
        <v>#N/A</v>
      </c>
      <c r="I47" s="72" t="e">
        <f>VLOOKUP(B47,PEX_price_12_2021!B:G,3,0)</f>
        <v>#N/A</v>
      </c>
      <c r="J47" s="57"/>
      <c r="K47" s="58" t="e">
        <f t="shared" si="0"/>
        <v>#N/A</v>
      </c>
      <c r="L47" s="59" t="e">
        <f t="shared" si="3"/>
        <v>#N/A</v>
      </c>
      <c r="M47" s="60">
        <f t="shared" si="5"/>
        <v>0</v>
      </c>
      <c r="N47" s="61" t="e">
        <f>IF(OR($B47=PEX_price_12_2021!$B$153,$B47=PEX_price_12_2021!$B$154,$B47=PEX_price_12_2021!$B$155,$B47=PEX_price_12_2021!$B$156,$B47=PEX_price_12_2021!$B$157,$B47=PEX_price_12_2021!$B$158,$B47=PEX_price_12_2021!$B$159,$B47=PEX_price_12_2021!$B$160,$B47=PEX_price_12_2021!$B$161,$B47=PEX_price_12_2021!$B$162,$B47=PEX_price_12_2021!$B$163,$B47=PEX_price_12_2021!$B$164,$B47=PEX_price_12_2021!$B$165,$B47=PEX_price_12_2021!$B$166,$B47=PEX_price_12_2021!$B$167,$B47=PEX_price_12_2021!$B$168,$B47=PEX_price_12_2021!$B$169,$B47=PEX_price_12_2021!$B$170,$B47=PEX_price_12_2021!$B$171,$B47=PEX_price_12_2021!$B$184,$B47=PEX_price_12_2021!$B$185,$B47=PEX_price_12_2021!$B$186,$B47=PEX_price_12_2021!$B$187),$F47*(1-$F$6),(IF(OR($B47=PEX_price_12_2021!$B$5,$B47=PEX_price_12_2021!$B$6,$B47=PEX_price_12_2021!$B$7,$B47=PEX_price_12_2021!$B$8,$B47=PEX_price_12_2021!$B$9,$B47=PEX_price_12_2021!$B$10,$B47=PEX_price_12_2021!$B$11,$B47=PEX_price_12_2021!$B$12,$B47=PEX_price_12_2021!$B$13,$B47=PEX_price_12_2021!$B$14,$B47=PEX_price_12_2021!$B$15,$B47=PEX_price_12_2021!$B$16,$B47=PEX_price_12_2021!$B$17),$F47*(1-$F$4),$F47*(1-$F$5))))</f>
        <v>#N/A</v>
      </c>
      <c r="O47" s="17"/>
      <c r="P47" s="17"/>
      <c r="Q47" s="17"/>
      <c r="V47" s="47" t="e">
        <f>IF(G47='[1]Прайс 2017'!$G$9,L47,0)</f>
        <v>#N/A</v>
      </c>
      <c r="W47" s="38">
        <f t="shared" si="4"/>
        <v>0</v>
      </c>
    </row>
    <row r="48" spans="1:23">
      <c r="A48" s="36">
        <v>34</v>
      </c>
      <c r="B48" s="6"/>
      <c r="C48" s="68">
        <f t="shared" si="1"/>
        <v>2</v>
      </c>
      <c r="D48" s="69" t="e">
        <f>VLOOKUP($C48,PEX_price_12_2021!$B$5:$G$187,2,0)</f>
        <v>#N/A</v>
      </c>
      <c r="E48" s="70" t="e">
        <f>VLOOKUP(B48,PEX_price_12_2021!B:F,5,0)</f>
        <v>#N/A</v>
      </c>
      <c r="F48" s="71" t="e">
        <f t="shared" si="2"/>
        <v>#N/A</v>
      </c>
      <c r="G48" s="72" t="e">
        <f>VLOOKUP(B48,PEX_price_12_2021!B:G,6,0)</f>
        <v>#N/A</v>
      </c>
      <c r="H48" s="72" t="e">
        <f>VLOOKUP(B48,PEX_price_12_2021!B:G,4,0)</f>
        <v>#N/A</v>
      </c>
      <c r="I48" s="72" t="e">
        <f>VLOOKUP(B48,PEX_price_12_2021!B:G,3,0)</f>
        <v>#N/A</v>
      </c>
      <c r="J48" s="57"/>
      <c r="K48" s="58" t="e">
        <f t="shared" si="0"/>
        <v>#N/A</v>
      </c>
      <c r="L48" s="59" t="e">
        <f t="shared" si="3"/>
        <v>#N/A</v>
      </c>
      <c r="M48" s="60">
        <f t="shared" si="5"/>
        <v>0</v>
      </c>
      <c r="N48" s="61" t="e">
        <f>IF(OR($B48=PEX_price_12_2021!$B$153,$B48=PEX_price_12_2021!$B$154,$B48=PEX_price_12_2021!$B$155,$B48=PEX_price_12_2021!$B$156,$B48=PEX_price_12_2021!$B$157,$B48=PEX_price_12_2021!$B$158,$B48=PEX_price_12_2021!$B$159,$B48=PEX_price_12_2021!$B$160,$B48=PEX_price_12_2021!$B$161,$B48=PEX_price_12_2021!$B$162,$B48=PEX_price_12_2021!$B$163,$B48=PEX_price_12_2021!$B$164,$B48=PEX_price_12_2021!$B$165,$B48=PEX_price_12_2021!$B$166,$B48=PEX_price_12_2021!$B$167,$B48=PEX_price_12_2021!$B$168,$B48=PEX_price_12_2021!$B$169,$B48=PEX_price_12_2021!$B$170,$B48=PEX_price_12_2021!$B$171,$B48=PEX_price_12_2021!$B$184,$B48=PEX_price_12_2021!$B$185,$B48=PEX_price_12_2021!$B$186,$B48=PEX_price_12_2021!$B$187),$F48*(1-$F$6),(IF(OR($B48=PEX_price_12_2021!$B$5,$B48=PEX_price_12_2021!$B$6,$B48=PEX_price_12_2021!$B$7,$B48=PEX_price_12_2021!$B$8,$B48=PEX_price_12_2021!$B$9,$B48=PEX_price_12_2021!$B$10,$B48=PEX_price_12_2021!$B$11,$B48=PEX_price_12_2021!$B$12,$B48=PEX_price_12_2021!$B$13,$B48=PEX_price_12_2021!$B$14,$B48=PEX_price_12_2021!$B$15,$B48=PEX_price_12_2021!$B$16,$B48=PEX_price_12_2021!$B$17),$F48*(1-$F$4),$F48*(1-$F$5))))</f>
        <v>#N/A</v>
      </c>
      <c r="O48" s="17"/>
      <c r="P48" s="17"/>
      <c r="Q48" s="17"/>
      <c r="V48" s="47" t="e">
        <f>IF(G48='[1]Прайс 2017'!$G$9,L48,0)</f>
        <v>#N/A</v>
      </c>
      <c r="W48" s="38">
        <f t="shared" si="4"/>
        <v>0</v>
      </c>
    </row>
    <row r="49" spans="1:23">
      <c r="A49" s="36">
        <v>35</v>
      </c>
      <c r="B49" s="3"/>
      <c r="C49" s="68">
        <f t="shared" si="1"/>
        <v>2</v>
      </c>
      <c r="D49" s="69" t="e">
        <f>VLOOKUP($C49,PEX_price_12_2021!$B$5:$G$187,2,0)</f>
        <v>#N/A</v>
      </c>
      <c r="E49" s="70" t="e">
        <f>VLOOKUP(B49,PEX_price_12_2021!B:F,5,0)</f>
        <v>#N/A</v>
      </c>
      <c r="F49" s="71" t="e">
        <f t="shared" si="2"/>
        <v>#N/A</v>
      </c>
      <c r="G49" s="72" t="e">
        <f>VLOOKUP(B49,PEX_price_12_2021!B:G,6,0)</f>
        <v>#N/A</v>
      </c>
      <c r="H49" s="72" t="e">
        <f>VLOOKUP(B49,PEX_price_12_2021!B:G,4,0)</f>
        <v>#N/A</v>
      </c>
      <c r="I49" s="72" t="e">
        <f>VLOOKUP(B49,PEX_price_12_2021!B:G,3,0)</f>
        <v>#N/A</v>
      </c>
      <c r="J49" s="57"/>
      <c r="K49" s="58" t="e">
        <f t="shared" si="0"/>
        <v>#N/A</v>
      </c>
      <c r="L49" s="59" t="e">
        <f t="shared" si="3"/>
        <v>#N/A</v>
      </c>
      <c r="M49" s="60">
        <f t="shared" si="5"/>
        <v>0</v>
      </c>
      <c r="N49" s="61" t="e">
        <f>IF(OR($B49=PEX_price_12_2021!$B$153,$B49=PEX_price_12_2021!$B$154,$B49=PEX_price_12_2021!$B$155,$B49=PEX_price_12_2021!$B$156,$B49=PEX_price_12_2021!$B$157,$B49=PEX_price_12_2021!$B$158,$B49=PEX_price_12_2021!$B$159,$B49=PEX_price_12_2021!$B$160,$B49=PEX_price_12_2021!$B$161,$B49=PEX_price_12_2021!$B$162,$B49=PEX_price_12_2021!$B$163,$B49=PEX_price_12_2021!$B$164,$B49=PEX_price_12_2021!$B$165,$B49=PEX_price_12_2021!$B$166,$B49=PEX_price_12_2021!$B$167,$B49=PEX_price_12_2021!$B$168,$B49=PEX_price_12_2021!$B$169,$B49=PEX_price_12_2021!$B$170,$B49=PEX_price_12_2021!$B$171,$B49=PEX_price_12_2021!$B$184,$B49=PEX_price_12_2021!$B$185,$B49=PEX_price_12_2021!$B$186,$B49=PEX_price_12_2021!$B$187),$F49*(1-$F$6),(IF(OR($B49=PEX_price_12_2021!$B$5,$B49=PEX_price_12_2021!$B$6,$B49=PEX_price_12_2021!$B$7,$B49=PEX_price_12_2021!$B$8,$B49=PEX_price_12_2021!$B$9,$B49=PEX_price_12_2021!$B$10,$B49=PEX_price_12_2021!$B$11,$B49=PEX_price_12_2021!$B$12,$B49=PEX_price_12_2021!$B$13,$B49=PEX_price_12_2021!$B$14,$B49=PEX_price_12_2021!$B$15,$B49=PEX_price_12_2021!$B$16,$B49=PEX_price_12_2021!$B$17),$F49*(1-$F$4),$F49*(1-$F$5))))</f>
        <v>#N/A</v>
      </c>
      <c r="O49" s="17"/>
      <c r="P49" s="17"/>
      <c r="Q49" s="17"/>
      <c r="V49" s="47" t="e">
        <f>IF(G49='[1]Прайс 2017'!$G$9,L49,0)</f>
        <v>#N/A</v>
      </c>
      <c r="W49" s="38">
        <f t="shared" si="4"/>
        <v>0</v>
      </c>
    </row>
    <row r="50" spans="1:23">
      <c r="A50" s="36">
        <v>36</v>
      </c>
      <c r="B50" s="3"/>
      <c r="C50" s="68">
        <f t="shared" si="1"/>
        <v>2</v>
      </c>
      <c r="D50" s="69" t="e">
        <f>VLOOKUP($C50,PEX_price_12_2021!$B$5:$G$187,2,0)</f>
        <v>#N/A</v>
      </c>
      <c r="E50" s="70" t="e">
        <f>VLOOKUP(B50,PEX_price_12_2021!B:F,5,0)</f>
        <v>#N/A</v>
      </c>
      <c r="F50" s="71" t="e">
        <f t="shared" si="2"/>
        <v>#N/A</v>
      </c>
      <c r="G50" s="72" t="e">
        <f>VLOOKUP(B50,PEX_price_12_2021!B:G,6,0)</f>
        <v>#N/A</v>
      </c>
      <c r="H50" s="72" t="e">
        <f>VLOOKUP(B50,PEX_price_12_2021!B:G,4,0)</f>
        <v>#N/A</v>
      </c>
      <c r="I50" s="72" t="e">
        <f>VLOOKUP(B50,PEX_price_12_2021!B:G,3,0)</f>
        <v>#N/A</v>
      </c>
      <c r="J50" s="57"/>
      <c r="K50" s="58" t="e">
        <f t="shared" si="0"/>
        <v>#N/A</v>
      </c>
      <c r="L50" s="59" t="e">
        <f t="shared" si="3"/>
        <v>#N/A</v>
      </c>
      <c r="M50" s="60">
        <f t="shared" si="5"/>
        <v>0</v>
      </c>
      <c r="N50" s="61" t="e">
        <f>IF(OR($B50=PEX_price_12_2021!$B$153,$B50=PEX_price_12_2021!$B$154,$B50=PEX_price_12_2021!$B$155,$B50=PEX_price_12_2021!$B$156,$B50=PEX_price_12_2021!$B$157,$B50=PEX_price_12_2021!$B$158,$B50=PEX_price_12_2021!$B$159,$B50=PEX_price_12_2021!$B$160,$B50=PEX_price_12_2021!$B$161,$B50=PEX_price_12_2021!$B$162,$B50=PEX_price_12_2021!$B$163,$B50=PEX_price_12_2021!$B$164,$B50=PEX_price_12_2021!$B$165,$B50=PEX_price_12_2021!$B$166,$B50=PEX_price_12_2021!$B$167,$B50=PEX_price_12_2021!$B$168,$B50=PEX_price_12_2021!$B$169,$B50=PEX_price_12_2021!$B$170,$B50=PEX_price_12_2021!$B$171,$B50=PEX_price_12_2021!$B$184,$B50=PEX_price_12_2021!$B$185,$B50=PEX_price_12_2021!$B$186,$B50=PEX_price_12_2021!$B$187),$F50*(1-$F$6),(IF(OR($B50=PEX_price_12_2021!$B$5,$B50=PEX_price_12_2021!$B$6,$B50=PEX_price_12_2021!$B$7,$B50=PEX_price_12_2021!$B$8,$B50=PEX_price_12_2021!$B$9,$B50=PEX_price_12_2021!$B$10,$B50=PEX_price_12_2021!$B$11,$B50=PEX_price_12_2021!$B$12,$B50=PEX_price_12_2021!$B$13,$B50=PEX_price_12_2021!$B$14,$B50=PEX_price_12_2021!$B$15,$B50=PEX_price_12_2021!$B$16,$B50=PEX_price_12_2021!$B$17),$F50*(1-$F$4),$F50*(1-$F$5))))</f>
        <v>#N/A</v>
      </c>
      <c r="O50" s="17"/>
      <c r="P50" s="17"/>
      <c r="Q50" s="17"/>
      <c r="V50" s="47" t="e">
        <f>IF(G50='[1]Прайс 2017'!$G$9,L50,0)</f>
        <v>#N/A</v>
      </c>
      <c r="W50" s="38">
        <f t="shared" si="4"/>
        <v>0</v>
      </c>
    </row>
    <row r="51" spans="1:23">
      <c r="A51" s="36">
        <v>37</v>
      </c>
      <c r="B51" s="6"/>
      <c r="C51" s="68">
        <f t="shared" si="1"/>
        <v>2</v>
      </c>
      <c r="D51" s="69" t="e">
        <f>VLOOKUP($C51,PEX_price_12_2021!$B$5:$G$187,2,0)</f>
        <v>#N/A</v>
      </c>
      <c r="E51" s="70" t="e">
        <f>VLOOKUP(B51,PEX_price_12_2021!B:F,5,0)</f>
        <v>#N/A</v>
      </c>
      <c r="F51" s="71" t="e">
        <f t="shared" si="2"/>
        <v>#N/A</v>
      </c>
      <c r="G51" s="72" t="e">
        <f>VLOOKUP(B51,PEX_price_12_2021!B:G,6,0)</f>
        <v>#N/A</v>
      </c>
      <c r="H51" s="72" t="e">
        <f>VLOOKUP(B51,PEX_price_12_2021!B:G,4,0)</f>
        <v>#N/A</v>
      </c>
      <c r="I51" s="72" t="e">
        <f>VLOOKUP(B51,PEX_price_12_2021!B:G,3,0)</f>
        <v>#N/A</v>
      </c>
      <c r="J51" s="57"/>
      <c r="K51" s="58" t="e">
        <f t="shared" si="0"/>
        <v>#N/A</v>
      </c>
      <c r="L51" s="59" t="e">
        <f t="shared" si="3"/>
        <v>#N/A</v>
      </c>
      <c r="M51" s="60">
        <f t="shared" si="5"/>
        <v>0</v>
      </c>
      <c r="N51" s="61" t="e">
        <f>IF(OR($B51=PEX_price_12_2021!$B$153,$B51=PEX_price_12_2021!$B$154,$B51=PEX_price_12_2021!$B$155,$B51=PEX_price_12_2021!$B$156,$B51=PEX_price_12_2021!$B$157,$B51=PEX_price_12_2021!$B$158,$B51=PEX_price_12_2021!$B$159,$B51=PEX_price_12_2021!$B$160,$B51=PEX_price_12_2021!$B$161,$B51=PEX_price_12_2021!$B$162,$B51=PEX_price_12_2021!$B$163,$B51=PEX_price_12_2021!$B$164,$B51=PEX_price_12_2021!$B$165,$B51=PEX_price_12_2021!$B$166,$B51=PEX_price_12_2021!$B$167,$B51=PEX_price_12_2021!$B$168,$B51=PEX_price_12_2021!$B$169,$B51=PEX_price_12_2021!$B$170,$B51=PEX_price_12_2021!$B$171,$B51=PEX_price_12_2021!$B$184,$B51=PEX_price_12_2021!$B$185,$B51=PEX_price_12_2021!$B$186,$B51=PEX_price_12_2021!$B$187),$F51*(1-$F$6),(IF(OR($B51=PEX_price_12_2021!$B$5,$B51=PEX_price_12_2021!$B$6,$B51=PEX_price_12_2021!$B$7,$B51=PEX_price_12_2021!$B$8,$B51=PEX_price_12_2021!$B$9,$B51=PEX_price_12_2021!$B$10,$B51=PEX_price_12_2021!$B$11,$B51=PEX_price_12_2021!$B$12,$B51=PEX_price_12_2021!$B$13,$B51=PEX_price_12_2021!$B$14,$B51=PEX_price_12_2021!$B$15,$B51=PEX_price_12_2021!$B$16,$B51=PEX_price_12_2021!$B$17),$F51*(1-$F$4),$F51*(1-$F$5))))</f>
        <v>#N/A</v>
      </c>
      <c r="O51" s="17"/>
      <c r="P51" s="17"/>
      <c r="Q51" s="17"/>
      <c r="V51" s="47" t="e">
        <f>IF(G51='[1]Прайс 2017'!$G$9,L51,0)</f>
        <v>#N/A</v>
      </c>
      <c r="W51" s="38">
        <f t="shared" si="4"/>
        <v>0</v>
      </c>
    </row>
    <row r="52" spans="1:23">
      <c r="A52" s="36">
        <v>38</v>
      </c>
      <c r="B52" s="6"/>
      <c r="C52" s="68">
        <f t="shared" si="1"/>
        <v>2</v>
      </c>
      <c r="D52" s="69" t="e">
        <f>VLOOKUP($C52,PEX_price_12_2021!$B$5:$G$187,2,0)</f>
        <v>#N/A</v>
      </c>
      <c r="E52" s="70" t="e">
        <f>VLOOKUP(B52,PEX_price_12_2021!B:F,5,0)</f>
        <v>#N/A</v>
      </c>
      <c r="F52" s="71" t="e">
        <f t="shared" si="2"/>
        <v>#N/A</v>
      </c>
      <c r="G52" s="72" t="e">
        <f>VLOOKUP(B52,PEX_price_12_2021!B:G,6,0)</f>
        <v>#N/A</v>
      </c>
      <c r="H52" s="72" t="e">
        <f>VLOOKUP(B52,PEX_price_12_2021!B:G,4,0)</f>
        <v>#N/A</v>
      </c>
      <c r="I52" s="72" t="e">
        <f>VLOOKUP(B52,PEX_price_12_2021!B:G,3,0)</f>
        <v>#N/A</v>
      </c>
      <c r="J52" s="57"/>
      <c r="K52" s="58" t="e">
        <f t="shared" si="0"/>
        <v>#N/A</v>
      </c>
      <c r="L52" s="59" t="e">
        <f t="shared" si="3"/>
        <v>#N/A</v>
      </c>
      <c r="M52" s="60">
        <f t="shared" si="5"/>
        <v>0</v>
      </c>
      <c r="N52" s="61" t="e">
        <f>IF(OR($B52=PEX_price_12_2021!$B$153,$B52=PEX_price_12_2021!$B$154,$B52=PEX_price_12_2021!$B$155,$B52=PEX_price_12_2021!$B$156,$B52=PEX_price_12_2021!$B$157,$B52=PEX_price_12_2021!$B$158,$B52=PEX_price_12_2021!$B$159,$B52=PEX_price_12_2021!$B$160,$B52=PEX_price_12_2021!$B$161,$B52=PEX_price_12_2021!$B$162,$B52=PEX_price_12_2021!$B$163,$B52=PEX_price_12_2021!$B$164,$B52=PEX_price_12_2021!$B$165,$B52=PEX_price_12_2021!$B$166,$B52=PEX_price_12_2021!$B$167,$B52=PEX_price_12_2021!$B$168,$B52=PEX_price_12_2021!$B$169,$B52=PEX_price_12_2021!$B$170,$B52=PEX_price_12_2021!$B$171,$B52=PEX_price_12_2021!$B$184,$B52=PEX_price_12_2021!$B$185,$B52=PEX_price_12_2021!$B$186,$B52=PEX_price_12_2021!$B$187),$F52*(1-$F$6),(IF(OR($B52=PEX_price_12_2021!$B$5,$B52=PEX_price_12_2021!$B$6,$B52=PEX_price_12_2021!$B$7,$B52=PEX_price_12_2021!$B$8,$B52=PEX_price_12_2021!$B$9,$B52=PEX_price_12_2021!$B$10,$B52=PEX_price_12_2021!$B$11,$B52=PEX_price_12_2021!$B$12,$B52=PEX_price_12_2021!$B$13,$B52=PEX_price_12_2021!$B$14,$B52=PEX_price_12_2021!$B$15,$B52=PEX_price_12_2021!$B$16,$B52=PEX_price_12_2021!$B$17),$F52*(1-$F$4),$F52*(1-$F$5))))</f>
        <v>#N/A</v>
      </c>
      <c r="O52" s="17"/>
      <c r="P52" s="17"/>
      <c r="Q52" s="17"/>
      <c r="V52" s="47" t="e">
        <f>IF(G52='[1]Прайс 2017'!$G$9,L52,0)</f>
        <v>#N/A</v>
      </c>
      <c r="W52" s="38">
        <f t="shared" si="4"/>
        <v>0</v>
      </c>
    </row>
    <row r="53" spans="1:23">
      <c r="A53" s="36">
        <v>39</v>
      </c>
      <c r="B53" s="6"/>
      <c r="C53" s="68">
        <f t="shared" si="1"/>
        <v>2</v>
      </c>
      <c r="D53" s="69" t="e">
        <f>VLOOKUP($C53,PEX_price_12_2021!$B$5:$G$187,2,0)</f>
        <v>#N/A</v>
      </c>
      <c r="E53" s="70" t="e">
        <f>VLOOKUP(B53,PEX_price_12_2021!B:F,5,0)</f>
        <v>#N/A</v>
      </c>
      <c r="F53" s="71" t="e">
        <f t="shared" si="2"/>
        <v>#N/A</v>
      </c>
      <c r="G53" s="72" t="e">
        <f>VLOOKUP(B53,PEX_price_12_2021!B:G,6,0)</f>
        <v>#N/A</v>
      </c>
      <c r="H53" s="72" t="e">
        <f>VLOOKUP(B53,PEX_price_12_2021!B:G,4,0)</f>
        <v>#N/A</v>
      </c>
      <c r="I53" s="72" t="e">
        <f>VLOOKUP(B53,PEX_price_12_2021!B:G,3,0)</f>
        <v>#N/A</v>
      </c>
      <c r="J53" s="57"/>
      <c r="K53" s="58" t="e">
        <f t="shared" si="0"/>
        <v>#N/A</v>
      </c>
      <c r="L53" s="59" t="e">
        <f t="shared" si="3"/>
        <v>#N/A</v>
      </c>
      <c r="M53" s="60">
        <f t="shared" si="5"/>
        <v>0</v>
      </c>
      <c r="N53" s="61" t="e">
        <f>IF(OR($B53=PEX_price_12_2021!$B$153,$B53=PEX_price_12_2021!$B$154,$B53=PEX_price_12_2021!$B$155,$B53=PEX_price_12_2021!$B$156,$B53=PEX_price_12_2021!$B$157,$B53=PEX_price_12_2021!$B$158,$B53=PEX_price_12_2021!$B$159,$B53=PEX_price_12_2021!$B$160,$B53=PEX_price_12_2021!$B$161,$B53=PEX_price_12_2021!$B$162,$B53=PEX_price_12_2021!$B$163,$B53=PEX_price_12_2021!$B$164,$B53=PEX_price_12_2021!$B$165,$B53=PEX_price_12_2021!$B$166,$B53=PEX_price_12_2021!$B$167,$B53=PEX_price_12_2021!$B$168,$B53=PEX_price_12_2021!$B$169,$B53=PEX_price_12_2021!$B$170,$B53=PEX_price_12_2021!$B$171,$B53=PEX_price_12_2021!$B$184,$B53=PEX_price_12_2021!$B$185,$B53=PEX_price_12_2021!$B$186,$B53=PEX_price_12_2021!$B$187),$F53*(1-$F$6),(IF(OR($B53=PEX_price_12_2021!$B$5,$B53=PEX_price_12_2021!$B$6,$B53=PEX_price_12_2021!$B$7,$B53=PEX_price_12_2021!$B$8,$B53=PEX_price_12_2021!$B$9,$B53=PEX_price_12_2021!$B$10,$B53=PEX_price_12_2021!$B$11,$B53=PEX_price_12_2021!$B$12,$B53=PEX_price_12_2021!$B$13,$B53=PEX_price_12_2021!$B$14,$B53=PEX_price_12_2021!$B$15,$B53=PEX_price_12_2021!$B$16,$B53=PEX_price_12_2021!$B$17),$F53*(1-$F$4),$F53*(1-$F$5))))</f>
        <v>#N/A</v>
      </c>
      <c r="O53" s="17"/>
      <c r="P53" s="17"/>
      <c r="Q53" s="17"/>
      <c r="V53" s="47" t="e">
        <f>IF(G53='[1]Прайс 2017'!$G$9,L53,0)</f>
        <v>#N/A</v>
      </c>
      <c r="W53" s="38">
        <f t="shared" si="4"/>
        <v>0</v>
      </c>
    </row>
    <row r="54" spans="1:23">
      <c r="A54" s="36">
        <v>40</v>
      </c>
      <c r="B54" s="6"/>
      <c r="C54" s="68">
        <f t="shared" si="1"/>
        <v>2</v>
      </c>
      <c r="D54" s="69" t="e">
        <f>VLOOKUP($C54,PEX_price_12_2021!$B$5:$G$187,2,0)</f>
        <v>#N/A</v>
      </c>
      <c r="E54" s="70" t="e">
        <f>VLOOKUP(B54,PEX_price_12_2021!B:F,5,0)</f>
        <v>#N/A</v>
      </c>
      <c r="F54" s="71" t="e">
        <f t="shared" si="2"/>
        <v>#N/A</v>
      </c>
      <c r="G54" s="72" t="e">
        <f>VLOOKUP(B54,PEX_price_12_2021!B:G,6,0)</f>
        <v>#N/A</v>
      </c>
      <c r="H54" s="72" t="e">
        <f>VLOOKUP(B54,PEX_price_12_2021!B:G,4,0)</f>
        <v>#N/A</v>
      </c>
      <c r="I54" s="72" t="e">
        <f>VLOOKUP(B54,PEX_price_12_2021!B:G,3,0)</f>
        <v>#N/A</v>
      </c>
      <c r="J54" s="57"/>
      <c r="K54" s="58" t="e">
        <f t="shared" si="0"/>
        <v>#N/A</v>
      </c>
      <c r="L54" s="59" t="e">
        <f t="shared" si="3"/>
        <v>#N/A</v>
      </c>
      <c r="M54" s="60">
        <f t="shared" si="5"/>
        <v>0</v>
      </c>
      <c r="N54" s="61" t="e">
        <f>IF(OR($B54=PEX_price_12_2021!$B$153,$B54=PEX_price_12_2021!$B$154,$B54=PEX_price_12_2021!$B$155,$B54=PEX_price_12_2021!$B$156,$B54=PEX_price_12_2021!$B$157,$B54=PEX_price_12_2021!$B$158,$B54=PEX_price_12_2021!$B$159,$B54=PEX_price_12_2021!$B$160,$B54=PEX_price_12_2021!$B$161,$B54=PEX_price_12_2021!$B$162,$B54=PEX_price_12_2021!$B$163,$B54=PEX_price_12_2021!$B$164,$B54=PEX_price_12_2021!$B$165,$B54=PEX_price_12_2021!$B$166,$B54=PEX_price_12_2021!$B$167,$B54=PEX_price_12_2021!$B$168,$B54=PEX_price_12_2021!$B$169,$B54=PEX_price_12_2021!$B$170,$B54=PEX_price_12_2021!$B$171,$B54=PEX_price_12_2021!$B$184,$B54=PEX_price_12_2021!$B$185,$B54=PEX_price_12_2021!$B$186,$B54=PEX_price_12_2021!$B$187),$F54*(1-$F$6),(IF(OR($B54=PEX_price_12_2021!$B$5,$B54=PEX_price_12_2021!$B$6,$B54=PEX_price_12_2021!$B$7,$B54=PEX_price_12_2021!$B$8,$B54=PEX_price_12_2021!$B$9,$B54=PEX_price_12_2021!$B$10,$B54=PEX_price_12_2021!$B$11,$B54=PEX_price_12_2021!$B$12,$B54=PEX_price_12_2021!$B$13,$B54=PEX_price_12_2021!$B$14,$B54=PEX_price_12_2021!$B$15,$B54=PEX_price_12_2021!$B$16,$B54=PEX_price_12_2021!$B$17),$F54*(1-$F$4),$F54*(1-$F$5))))</f>
        <v>#N/A</v>
      </c>
      <c r="O54" s="17"/>
      <c r="P54" s="17"/>
      <c r="Q54" s="17"/>
      <c r="V54" s="47" t="e">
        <f>IF(G54='[1]Прайс 2017'!$G$9,L54,0)</f>
        <v>#N/A</v>
      </c>
      <c r="W54" s="38">
        <f t="shared" si="4"/>
        <v>0</v>
      </c>
    </row>
    <row r="55" spans="1:23">
      <c r="A55" s="36">
        <v>41</v>
      </c>
      <c r="B55" s="6"/>
      <c r="C55" s="68">
        <f t="shared" si="1"/>
        <v>2</v>
      </c>
      <c r="D55" s="69" t="e">
        <f>VLOOKUP($C55,PEX_price_12_2021!$B$5:$G$187,2,0)</f>
        <v>#N/A</v>
      </c>
      <c r="E55" s="70" t="e">
        <f>VLOOKUP(B55,PEX_price_12_2021!B:F,5,0)</f>
        <v>#N/A</v>
      </c>
      <c r="F55" s="71" t="e">
        <f t="shared" si="2"/>
        <v>#N/A</v>
      </c>
      <c r="G55" s="72" t="e">
        <f>VLOOKUP(B55,PEX_price_12_2021!B:G,6,0)</f>
        <v>#N/A</v>
      </c>
      <c r="H55" s="72" t="e">
        <f>VLOOKUP(B55,PEX_price_12_2021!B:G,4,0)</f>
        <v>#N/A</v>
      </c>
      <c r="I55" s="72" t="e">
        <f>VLOOKUP(B55,PEX_price_12_2021!B:G,3,0)</f>
        <v>#N/A</v>
      </c>
      <c r="J55" s="57"/>
      <c r="K55" s="58" t="e">
        <f t="shared" si="0"/>
        <v>#N/A</v>
      </c>
      <c r="L55" s="59" t="e">
        <f t="shared" si="3"/>
        <v>#N/A</v>
      </c>
      <c r="M55" s="60">
        <f t="shared" si="5"/>
        <v>0</v>
      </c>
      <c r="N55" s="61" t="e">
        <f>IF(OR($B55=PEX_price_12_2021!$B$153,$B55=PEX_price_12_2021!$B$154,$B55=PEX_price_12_2021!$B$155,$B55=PEX_price_12_2021!$B$156,$B55=PEX_price_12_2021!$B$157,$B55=PEX_price_12_2021!$B$158,$B55=PEX_price_12_2021!$B$159,$B55=PEX_price_12_2021!$B$160,$B55=PEX_price_12_2021!$B$161,$B55=PEX_price_12_2021!$B$162,$B55=PEX_price_12_2021!$B$163,$B55=PEX_price_12_2021!$B$164,$B55=PEX_price_12_2021!$B$165,$B55=PEX_price_12_2021!$B$166,$B55=PEX_price_12_2021!$B$167,$B55=PEX_price_12_2021!$B$168,$B55=PEX_price_12_2021!$B$169,$B55=PEX_price_12_2021!$B$170,$B55=PEX_price_12_2021!$B$171,$B55=PEX_price_12_2021!$B$184,$B55=PEX_price_12_2021!$B$185,$B55=PEX_price_12_2021!$B$186,$B55=PEX_price_12_2021!$B$187),$F55*(1-$F$6),(IF(OR($B55=PEX_price_12_2021!$B$5,$B55=PEX_price_12_2021!$B$6,$B55=PEX_price_12_2021!$B$7,$B55=PEX_price_12_2021!$B$8,$B55=PEX_price_12_2021!$B$9,$B55=PEX_price_12_2021!$B$10,$B55=PEX_price_12_2021!$B$11,$B55=PEX_price_12_2021!$B$12,$B55=PEX_price_12_2021!$B$13,$B55=PEX_price_12_2021!$B$14,$B55=PEX_price_12_2021!$B$15,$B55=PEX_price_12_2021!$B$16,$B55=PEX_price_12_2021!$B$17),$F55*(1-$F$4),$F55*(1-$F$5))))</f>
        <v>#N/A</v>
      </c>
      <c r="O55" s="17"/>
      <c r="P55" s="17"/>
      <c r="Q55" s="17"/>
      <c r="V55" s="47" t="e">
        <f>IF(G55='[1]Прайс 2017'!$G$9,L55,0)</f>
        <v>#N/A</v>
      </c>
      <c r="W55" s="38">
        <f t="shared" si="4"/>
        <v>0</v>
      </c>
    </row>
    <row r="56" spans="1:23">
      <c r="A56" s="36">
        <v>42</v>
      </c>
      <c r="B56" s="6"/>
      <c r="C56" s="68">
        <f t="shared" si="1"/>
        <v>2</v>
      </c>
      <c r="D56" s="69" t="e">
        <f>VLOOKUP($C56,PEX_price_12_2021!$B$5:$G$187,2,0)</f>
        <v>#N/A</v>
      </c>
      <c r="E56" s="70" t="e">
        <f>VLOOKUP(B56,PEX_price_12_2021!B:F,5,0)</f>
        <v>#N/A</v>
      </c>
      <c r="F56" s="71" t="e">
        <f t="shared" si="2"/>
        <v>#N/A</v>
      </c>
      <c r="G56" s="72" t="e">
        <f>VLOOKUP(B56,PEX_price_12_2021!B:G,6,0)</f>
        <v>#N/A</v>
      </c>
      <c r="H56" s="72" t="e">
        <f>VLOOKUP(B56,PEX_price_12_2021!B:G,4,0)</f>
        <v>#N/A</v>
      </c>
      <c r="I56" s="72" t="e">
        <f>VLOOKUP(B56,PEX_price_12_2021!B:G,3,0)</f>
        <v>#N/A</v>
      </c>
      <c r="J56" s="57"/>
      <c r="K56" s="58" t="e">
        <f t="shared" si="0"/>
        <v>#N/A</v>
      </c>
      <c r="L56" s="59" t="e">
        <f t="shared" si="3"/>
        <v>#N/A</v>
      </c>
      <c r="M56" s="60">
        <f t="shared" si="5"/>
        <v>0</v>
      </c>
      <c r="N56" s="61" t="e">
        <f>IF(OR($B56=PEX_price_12_2021!$B$153,$B56=PEX_price_12_2021!$B$154,$B56=PEX_price_12_2021!$B$155,$B56=PEX_price_12_2021!$B$156,$B56=PEX_price_12_2021!$B$157,$B56=PEX_price_12_2021!$B$158,$B56=PEX_price_12_2021!$B$159,$B56=PEX_price_12_2021!$B$160,$B56=PEX_price_12_2021!$B$161,$B56=PEX_price_12_2021!$B$162,$B56=PEX_price_12_2021!$B$163,$B56=PEX_price_12_2021!$B$164,$B56=PEX_price_12_2021!$B$165,$B56=PEX_price_12_2021!$B$166,$B56=PEX_price_12_2021!$B$167,$B56=PEX_price_12_2021!$B$168,$B56=PEX_price_12_2021!$B$169,$B56=PEX_price_12_2021!$B$170,$B56=PEX_price_12_2021!$B$171,$B56=PEX_price_12_2021!$B$184,$B56=PEX_price_12_2021!$B$185,$B56=PEX_price_12_2021!$B$186,$B56=PEX_price_12_2021!$B$187),$F56*(1-$F$6),(IF(OR($B56=PEX_price_12_2021!$B$5,$B56=PEX_price_12_2021!$B$6,$B56=PEX_price_12_2021!$B$7,$B56=PEX_price_12_2021!$B$8,$B56=PEX_price_12_2021!$B$9,$B56=PEX_price_12_2021!$B$10,$B56=PEX_price_12_2021!$B$11,$B56=PEX_price_12_2021!$B$12,$B56=PEX_price_12_2021!$B$13,$B56=PEX_price_12_2021!$B$14,$B56=PEX_price_12_2021!$B$15,$B56=PEX_price_12_2021!$B$16,$B56=PEX_price_12_2021!$B$17),$F56*(1-$F$4),$F56*(1-$F$5))))</f>
        <v>#N/A</v>
      </c>
      <c r="O56" s="17"/>
      <c r="P56" s="17"/>
      <c r="Q56" s="17"/>
      <c r="V56" s="47" t="e">
        <f>IF(G56='[1]Прайс 2017'!$G$9,L56,0)</f>
        <v>#N/A</v>
      </c>
      <c r="W56" s="38">
        <f t="shared" si="4"/>
        <v>0</v>
      </c>
    </row>
    <row r="57" spans="1:23">
      <c r="A57" s="36">
        <v>43</v>
      </c>
      <c r="B57" s="6"/>
      <c r="C57" s="37">
        <f t="shared" si="1"/>
        <v>2</v>
      </c>
      <c r="D57" s="53" t="e">
        <f>VLOOKUP($C57,PEX_price_12_2021!$B$5:$G$187,2,0)</f>
        <v>#N/A</v>
      </c>
      <c r="E57" s="54" t="e">
        <f>VLOOKUP(B57,PEX_price_12_2021!B:F,5,0)</f>
        <v>#N/A</v>
      </c>
      <c r="F57" s="55" t="e">
        <f t="shared" si="2"/>
        <v>#N/A</v>
      </c>
      <c r="G57" s="56" t="e">
        <f>VLOOKUP(B57,PEX_price_12_2021!B:G,6,0)</f>
        <v>#N/A</v>
      </c>
      <c r="H57" s="56" t="e">
        <f>VLOOKUP(B57,PEX_price_12_2021!B:G,4,0)</f>
        <v>#N/A</v>
      </c>
      <c r="I57" s="56" t="e">
        <f>VLOOKUP(B57,PEX_price_12_2021!B:G,3,0)</f>
        <v>#N/A</v>
      </c>
      <c r="J57" s="57"/>
      <c r="K57" s="58" t="e">
        <f t="shared" si="0"/>
        <v>#N/A</v>
      </c>
      <c r="L57" s="59" t="e">
        <f t="shared" si="3"/>
        <v>#N/A</v>
      </c>
      <c r="M57" s="60">
        <f t="shared" si="5"/>
        <v>0</v>
      </c>
      <c r="N57" s="61" t="e">
        <f>IF(OR($B57=PEX_price_12_2021!$B$153,$B57=PEX_price_12_2021!$B$154,$B57=PEX_price_12_2021!$B$155,$B57=PEX_price_12_2021!$B$156,$B57=PEX_price_12_2021!$B$157,$B57=PEX_price_12_2021!$B$158,$B57=PEX_price_12_2021!$B$159,$B57=PEX_price_12_2021!$B$160,$B57=PEX_price_12_2021!$B$161,$B57=PEX_price_12_2021!$B$162,$B57=PEX_price_12_2021!$B$163,$B57=PEX_price_12_2021!$B$164,$B57=PEX_price_12_2021!$B$165,$B57=PEX_price_12_2021!$B$166,$B57=PEX_price_12_2021!$B$167,$B57=PEX_price_12_2021!$B$168,$B57=PEX_price_12_2021!$B$169,$B57=PEX_price_12_2021!$B$170,$B57=PEX_price_12_2021!$B$171,$B57=PEX_price_12_2021!$B$184,$B57=PEX_price_12_2021!$B$185,$B57=PEX_price_12_2021!$B$186,$B57=PEX_price_12_2021!$B$187),$F57*(1-$F$6),(IF(OR($B57=PEX_price_12_2021!$B$5,$B57=PEX_price_12_2021!$B$6,$B57=PEX_price_12_2021!$B$7,$B57=PEX_price_12_2021!$B$8,$B57=PEX_price_12_2021!$B$9,$B57=PEX_price_12_2021!$B$10,$B57=PEX_price_12_2021!$B$11,$B57=PEX_price_12_2021!$B$12,$B57=PEX_price_12_2021!$B$13,$B57=PEX_price_12_2021!$B$14,$B57=PEX_price_12_2021!$B$15,$B57=PEX_price_12_2021!$B$16,$B57=PEX_price_12_2021!$B$17),$F57*(1-$F$4),$F57*(1-$F$5))))</f>
        <v>#N/A</v>
      </c>
      <c r="O57" s="17"/>
      <c r="P57" s="17"/>
      <c r="Q57" s="17"/>
      <c r="V57" s="47" t="e">
        <f>IF(G57='[1]Прайс 2017'!$G$9,L57,0)</f>
        <v>#N/A</v>
      </c>
      <c r="W57" s="38">
        <f t="shared" si="4"/>
        <v>0</v>
      </c>
    </row>
    <row r="58" spans="1:23">
      <c r="A58" s="36">
        <v>44</v>
      </c>
      <c r="B58" s="6"/>
      <c r="C58" s="37">
        <f t="shared" si="1"/>
        <v>2</v>
      </c>
      <c r="D58" s="53" t="e">
        <f>VLOOKUP($C58,PEX_price_12_2021!$B$5:$G$187,2,0)</f>
        <v>#N/A</v>
      </c>
      <c r="E58" s="54" t="e">
        <f>VLOOKUP(B58,PEX_price_12_2021!B:F,5,0)</f>
        <v>#N/A</v>
      </c>
      <c r="F58" s="55" t="e">
        <f t="shared" si="2"/>
        <v>#N/A</v>
      </c>
      <c r="G58" s="56" t="e">
        <f>VLOOKUP(B58,PEX_price_12_2021!B:G,6,0)</f>
        <v>#N/A</v>
      </c>
      <c r="H58" s="56" t="e">
        <f>VLOOKUP(B58,PEX_price_12_2021!B:G,4,0)</f>
        <v>#N/A</v>
      </c>
      <c r="I58" s="56" t="e">
        <f>VLOOKUP(B58,PEX_price_12_2021!B:G,3,0)</f>
        <v>#N/A</v>
      </c>
      <c r="J58" s="57"/>
      <c r="K58" s="58" t="e">
        <f t="shared" si="0"/>
        <v>#N/A</v>
      </c>
      <c r="L58" s="59" t="e">
        <f t="shared" si="3"/>
        <v>#N/A</v>
      </c>
      <c r="M58" s="60">
        <f t="shared" si="5"/>
        <v>0</v>
      </c>
      <c r="N58" s="61" t="e">
        <f>IF(OR($B58=PEX_price_12_2021!$B$153,$B58=PEX_price_12_2021!$B$154,$B58=PEX_price_12_2021!$B$155,$B58=PEX_price_12_2021!$B$156,$B58=PEX_price_12_2021!$B$157,$B58=PEX_price_12_2021!$B$158,$B58=PEX_price_12_2021!$B$159,$B58=PEX_price_12_2021!$B$160,$B58=PEX_price_12_2021!$B$161,$B58=PEX_price_12_2021!$B$162,$B58=PEX_price_12_2021!$B$163,$B58=PEX_price_12_2021!$B$164,$B58=PEX_price_12_2021!$B$165,$B58=PEX_price_12_2021!$B$166,$B58=PEX_price_12_2021!$B$167,$B58=PEX_price_12_2021!$B$168,$B58=PEX_price_12_2021!$B$169,$B58=PEX_price_12_2021!$B$170,$B58=PEX_price_12_2021!$B$171,$B58=PEX_price_12_2021!$B$184,$B58=PEX_price_12_2021!$B$185,$B58=PEX_price_12_2021!$B$186,$B58=PEX_price_12_2021!$B$187),$F58*(1-$F$6),(IF(OR($B58=PEX_price_12_2021!$B$5,$B58=PEX_price_12_2021!$B$6,$B58=PEX_price_12_2021!$B$7,$B58=PEX_price_12_2021!$B$8,$B58=PEX_price_12_2021!$B$9,$B58=PEX_price_12_2021!$B$10,$B58=PEX_price_12_2021!$B$11,$B58=PEX_price_12_2021!$B$12,$B58=PEX_price_12_2021!$B$13,$B58=PEX_price_12_2021!$B$14,$B58=PEX_price_12_2021!$B$15,$B58=PEX_price_12_2021!$B$16,$B58=PEX_price_12_2021!$B$17),$F58*(1-$F$4),$F58*(1-$F$5))))</f>
        <v>#N/A</v>
      </c>
      <c r="O58" s="17"/>
      <c r="P58" s="17"/>
      <c r="Q58" s="17"/>
      <c r="V58" s="47" t="e">
        <f>IF(G58='[1]Прайс 2017'!$G$9,L58,0)</f>
        <v>#N/A</v>
      </c>
      <c r="W58" s="38">
        <f t="shared" si="4"/>
        <v>0</v>
      </c>
    </row>
    <row r="59" spans="1:23">
      <c r="A59" s="36">
        <v>45</v>
      </c>
      <c r="B59" s="6"/>
      <c r="C59" s="37">
        <f t="shared" si="1"/>
        <v>2</v>
      </c>
      <c r="D59" s="53" t="e">
        <f>VLOOKUP($C59,PEX_price_12_2021!$B$5:$G$187,2,0)</f>
        <v>#N/A</v>
      </c>
      <c r="E59" s="54" t="e">
        <f>VLOOKUP(B59,PEX_price_12_2021!B:F,5,0)</f>
        <v>#N/A</v>
      </c>
      <c r="F59" s="55" t="e">
        <f t="shared" si="2"/>
        <v>#N/A</v>
      </c>
      <c r="G59" s="56" t="e">
        <f>VLOOKUP(B59,PEX_price_12_2021!B:G,6,0)</f>
        <v>#N/A</v>
      </c>
      <c r="H59" s="56" t="e">
        <f>VLOOKUP(B59,PEX_price_12_2021!B:G,4,0)</f>
        <v>#N/A</v>
      </c>
      <c r="I59" s="56" t="e">
        <f>VLOOKUP(B59,PEX_price_12_2021!B:G,3,0)</f>
        <v>#N/A</v>
      </c>
      <c r="J59" s="57"/>
      <c r="K59" s="58" t="e">
        <f t="shared" si="0"/>
        <v>#N/A</v>
      </c>
      <c r="L59" s="59" t="e">
        <f t="shared" si="3"/>
        <v>#N/A</v>
      </c>
      <c r="M59" s="60">
        <f t="shared" si="5"/>
        <v>0</v>
      </c>
      <c r="N59" s="61" t="e">
        <f>IF(OR($B59=PEX_price_12_2021!$B$153,$B59=PEX_price_12_2021!$B$154,$B59=PEX_price_12_2021!$B$155,$B59=PEX_price_12_2021!$B$156,$B59=PEX_price_12_2021!$B$157,$B59=PEX_price_12_2021!$B$158,$B59=PEX_price_12_2021!$B$159,$B59=PEX_price_12_2021!$B$160,$B59=PEX_price_12_2021!$B$161,$B59=PEX_price_12_2021!$B$162,$B59=PEX_price_12_2021!$B$163,$B59=PEX_price_12_2021!$B$164,$B59=PEX_price_12_2021!$B$165,$B59=PEX_price_12_2021!$B$166,$B59=PEX_price_12_2021!$B$167,$B59=PEX_price_12_2021!$B$168,$B59=PEX_price_12_2021!$B$169,$B59=PEX_price_12_2021!$B$170,$B59=PEX_price_12_2021!$B$171,$B59=PEX_price_12_2021!$B$184,$B59=PEX_price_12_2021!$B$185,$B59=PEX_price_12_2021!$B$186,$B59=PEX_price_12_2021!$B$187),$F59*(1-$F$6),(IF(OR($B59=PEX_price_12_2021!$B$5,$B59=PEX_price_12_2021!$B$6,$B59=PEX_price_12_2021!$B$7,$B59=PEX_price_12_2021!$B$8,$B59=PEX_price_12_2021!$B$9,$B59=PEX_price_12_2021!$B$10,$B59=PEX_price_12_2021!$B$11,$B59=PEX_price_12_2021!$B$12,$B59=PEX_price_12_2021!$B$13,$B59=PEX_price_12_2021!$B$14,$B59=PEX_price_12_2021!$B$15,$B59=PEX_price_12_2021!$B$16,$B59=PEX_price_12_2021!$B$17),$F59*(1-$F$4),$F59*(1-$F$5))))</f>
        <v>#N/A</v>
      </c>
      <c r="O59" s="17"/>
      <c r="P59" s="17"/>
      <c r="Q59" s="17"/>
      <c r="V59" s="47" t="e">
        <f>IF(G59='[1]Прайс 2017'!$G$9,L59,0)</f>
        <v>#N/A</v>
      </c>
      <c r="W59" s="38">
        <f t="shared" si="4"/>
        <v>0</v>
      </c>
    </row>
    <row r="60" spans="1:23">
      <c r="A60" s="36">
        <v>46</v>
      </c>
      <c r="B60" s="6"/>
      <c r="C60" s="37">
        <f t="shared" si="1"/>
        <v>2</v>
      </c>
      <c r="D60" s="53" t="e">
        <f>VLOOKUP($C60,PEX_price_12_2021!$B$5:$G$187,2,0)</f>
        <v>#N/A</v>
      </c>
      <c r="E60" s="54" t="e">
        <f>VLOOKUP(B60,PEX_price_12_2021!B:F,5,0)</f>
        <v>#N/A</v>
      </c>
      <c r="F60" s="55" t="e">
        <f t="shared" si="2"/>
        <v>#N/A</v>
      </c>
      <c r="G60" s="56" t="e">
        <f>VLOOKUP(B60,PEX_price_12_2021!B:G,6,0)</f>
        <v>#N/A</v>
      </c>
      <c r="H60" s="56" t="e">
        <f>VLOOKUP(B60,PEX_price_12_2021!B:G,4,0)</f>
        <v>#N/A</v>
      </c>
      <c r="I60" s="56" t="e">
        <f>VLOOKUP(B60,PEX_price_12_2021!B:G,3,0)</f>
        <v>#N/A</v>
      </c>
      <c r="J60" s="57"/>
      <c r="K60" s="58" t="e">
        <f t="shared" si="0"/>
        <v>#N/A</v>
      </c>
      <c r="L60" s="59" t="e">
        <f t="shared" si="3"/>
        <v>#N/A</v>
      </c>
      <c r="M60" s="60">
        <f t="shared" si="5"/>
        <v>0</v>
      </c>
      <c r="N60" s="61" t="e">
        <f>IF(OR($B60=PEX_price_12_2021!$B$153,$B60=PEX_price_12_2021!$B$154,$B60=PEX_price_12_2021!$B$155,$B60=PEX_price_12_2021!$B$156,$B60=PEX_price_12_2021!$B$157,$B60=PEX_price_12_2021!$B$158,$B60=PEX_price_12_2021!$B$159,$B60=PEX_price_12_2021!$B$160,$B60=PEX_price_12_2021!$B$161,$B60=PEX_price_12_2021!$B$162,$B60=PEX_price_12_2021!$B$163,$B60=PEX_price_12_2021!$B$164,$B60=PEX_price_12_2021!$B$165,$B60=PEX_price_12_2021!$B$166,$B60=PEX_price_12_2021!$B$167,$B60=PEX_price_12_2021!$B$168,$B60=PEX_price_12_2021!$B$169,$B60=PEX_price_12_2021!$B$170,$B60=PEX_price_12_2021!$B$171,$B60=PEX_price_12_2021!$B$184,$B60=PEX_price_12_2021!$B$185,$B60=PEX_price_12_2021!$B$186,$B60=PEX_price_12_2021!$B$187),$F60*(1-$F$6),(IF(OR($B60=PEX_price_12_2021!$B$5,$B60=PEX_price_12_2021!$B$6,$B60=PEX_price_12_2021!$B$7,$B60=PEX_price_12_2021!$B$8,$B60=PEX_price_12_2021!$B$9,$B60=PEX_price_12_2021!$B$10,$B60=PEX_price_12_2021!$B$11,$B60=PEX_price_12_2021!$B$12,$B60=PEX_price_12_2021!$B$13,$B60=PEX_price_12_2021!$B$14,$B60=PEX_price_12_2021!$B$15,$B60=PEX_price_12_2021!$B$16,$B60=PEX_price_12_2021!$B$17),$F60*(1-$F$4),$F60*(1-$F$5))))</f>
        <v>#N/A</v>
      </c>
      <c r="O60" s="17"/>
      <c r="P60" s="17"/>
      <c r="Q60" s="17"/>
      <c r="V60" s="47" t="e">
        <f>IF(G60='[1]Прайс 2017'!$G$9,L60,0)</f>
        <v>#N/A</v>
      </c>
      <c r="W60" s="38">
        <f t="shared" si="4"/>
        <v>0</v>
      </c>
    </row>
    <row r="61" spans="1:23">
      <c r="A61" s="36">
        <v>47</v>
      </c>
      <c r="B61" s="6"/>
      <c r="C61" s="37">
        <f t="shared" si="1"/>
        <v>2</v>
      </c>
      <c r="D61" s="53" t="e">
        <f>VLOOKUP($C61,PEX_price_12_2021!$B$5:$G$187,2,0)</f>
        <v>#N/A</v>
      </c>
      <c r="E61" s="54" t="e">
        <f>VLOOKUP(B61,PEX_price_12_2021!B:F,5,0)</f>
        <v>#N/A</v>
      </c>
      <c r="F61" s="55" t="e">
        <f t="shared" si="2"/>
        <v>#N/A</v>
      </c>
      <c r="G61" s="56" t="e">
        <f>VLOOKUP(B61,PEX_price_12_2021!B:G,6,0)</f>
        <v>#N/A</v>
      </c>
      <c r="H61" s="56" t="e">
        <f>VLOOKUP(B61,PEX_price_12_2021!B:G,4,0)</f>
        <v>#N/A</v>
      </c>
      <c r="I61" s="56" t="e">
        <f>VLOOKUP(B61,PEX_price_12_2021!B:G,3,0)</f>
        <v>#N/A</v>
      </c>
      <c r="J61" s="57"/>
      <c r="K61" s="58" t="e">
        <f t="shared" si="0"/>
        <v>#N/A</v>
      </c>
      <c r="L61" s="59" t="e">
        <f t="shared" si="3"/>
        <v>#N/A</v>
      </c>
      <c r="M61" s="60">
        <f t="shared" si="5"/>
        <v>0</v>
      </c>
      <c r="N61" s="61" t="e">
        <f>IF(OR($B61=PEX_price_12_2021!$B$153,$B61=PEX_price_12_2021!$B$154,$B61=PEX_price_12_2021!$B$155,$B61=PEX_price_12_2021!$B$156,$B61=PEX_price_12_2021!$B$157,$B61=PEX_price_12_2021!$B$158,$B61=PEX_price_12_2021!$B$159,$B61=PEX_price_12_2021!$B$160,$B61=PEX_price_12_2021!$B$161,$B61=PEX_price_12_2021!$B$162,$B61=PEX_price_12_2021!$B$163,$B61=PEX_price_12_2021!$B$164,$B61=PEX_price_12_2021!$B$165,$B61=PEX_price_12_2021!$B$166,$B61=PEX_price_12_2021!$B$167,$B61=PEX_price_12_2021!$B$168,$B61=PEX_price_12_2021!$B$169,$B61=PEX_price_12_2021!$B$170,$B61=PEX_price_12_2021!$B$171,$B61=PEX_price_12_2021!$B$184,$B61=PEX_price_12_2021!$B$185,$B61=PEX_price_12_2021!$B$186,$B61=PEX_price_12_2021!$B$187),$F61*(1-$F$6),(IF(OR($B61=PEX_price_12_2021!$B$5,$B61=PEX_price_12_2021!$B$6,$B61=PEX_price_12_2021!$B$7,$B61=PEX_price_12_2021!$B$8,$B61=PEX_price_12_2021!$B$9,$B61=PEX_price_12_2021!$B$10,$B61=PEX_price_12_2021!$B$11,$B61=PEX_price_12_2021!$B$12,$B61=PEX_price_12_2021!$B$13,$B61=PEX_price_12_2021!$B$14,$B61=PEX_price_12_2021!$B$15,$B61=PEX_price_12_2021!$B$16,$B61=PEX_price_12_2021!$B$17),$F61*(1-$F$4),$F61*(1-$F$5))))</f>
        <v>#N/A</v>
      </c>
      <c r="O61" s="17"/>
      <c r="P61" s="17"/>
      <c r="Q61" s="17"/>
      <c r="V61" s="47" t="e">
        <f>IF(G61='[1]Прайс 2017'!$G$9,L61,0)</f>
        <v>#N/A</v>
      </c>
      <c r="W61" s="38">
        <f t="shared" si="4"/>
        <v>0</v>
      </c>
    </row>
    <row r="62" spans="1:23">
      <c r="A62" s="36">
        <v>48</v>
      </c>
      <c r="B62" s="6"/>
      <c r="C62" s="37">
        <f t="shared" si="1"/>
        <v>2</v>
      </c>
      <c r="D62" s="53" t="e">
        <f>VLOOKUP($C62,PEX_price_12_2021!$B$5:$G$187,2,0)</f>
        <v>#N/A</v>
      </c>
      <c r="E62" s="54" t="e">
        <f>VLOOKUP(B62,PEX_price_12_2021!B:F,5,0)</f>
        <v>#N/A</v>
      </c>
      <c r="F62" s="55" t="e">
        <f t="shared" si="2"/>
        <v>#N/A</v>
      </c>
      <c r="G62" s="56" t="e">
        <f>VLOOKUP(B62,PEX_price_12_2021!B:G,6,0)</f>
        <v>#N/A</v>
      </c>
      <c r="H62" s="56" t="e">
        <f>VLOOKUP(B62,PEX_price_12_2021!B:G,4,0)</f>
        <v>#N/A</v>
      </c>
      <c r="I62" s="56" t="e">
        <f>VLOOKUP(B62,PEX_price_12_2021!B:G,3,0)</f>
        <v>#N/A</v>
      </c>
      <c r="J62" s="57"/>
      <c r="K62" s="58" t="e">
        <f t="shared" si="0"/>
        <v>#N/A</v>
      </c>
      <c r="L62" s="59" t="e">
        <f t="shared" si="3"/>
        <v>#N/A</v>
      </c>
      <c r="M62" s="60">
        <f t="shared" si="5"/>
        <v>0</v>
      </c>
      <c r="N62" s="61" t="e">
        <f>IF(OR($B62=PEX_price_12_2021!$B$153,$B62=PEX_price_12_2021!$B$154,$B62=PEX_price_12_2021!$B$155,$B62=PEX_price_12_2021!$B$156,$B62=PEX_price_12_2021!$B$157,$B62=PEX_price_12_2021!$B$158,$B62=PEX_price_12_2021!$B$159,$B62=PEX_price_12_2021!$B$160,$B62=PEX_price_12_2021!$B$161,$B62=PEX_price_12_2021!$B$162,$B62=PEX_price_12_2021!$B$163,$B62=PEX_price_12_2021!$B$164,$B62=PEX_price_12_2021!$B$165,$B62=PEX_price_12_2021!$B$166,$B62=PEX_price_12_2021!$B$167,$B62=PEX_price_12_2021!$B$168,$B62=PEX_price_12_2021!$B$169,$B62=PEX_price_12_2021!$B$170,$B62=PEX_price_12_2021!$B$171,$B62=PEX_price_12_2021!$B$184,$B62=PEX_price_12_2021!$B$185,$B62=PEX_price_12_2021!$B$186,$B62=PEX_price_12_2021!$B$187),$F62*(1-$F$6),(IF(OR($B62=PEX_price_12_2021!$B$5,$B62=PEX_price_12_2021!$B$6,$B62=PEX_price_12_2021!$B$7,$B62=PEX_price_12_2021!$B$8,$B62=PEX_price_12_2021!$B$9,$B62=PEX_price_12_2021!$B$10,$B62=PEX_price_12_2021!$B$11,$B62=PEX_price_12_2021!$B$12,$B62=PEX_price_12_2021!$B$13,$B62=PEX_price_12_2021!$B$14,$B62=PEX_price_12_2021!$B$15,$B62=PEX_price_12_2021!$B$16,$B62=PEX_price_12_2021!$B$17),$F62*(1-$F$4),$F62*(1-$F$5))))</f>
        <v>#N/A</v>
      </c>
      <c r="O62" s="17"/>
      <c r="P62" s="17"/>
      <c r="Q62" s="17"/>
      <c r="V62" s="47" t="e">
        <f>IF(G62='[1]Прайс 2017'!$G$9,L62,0)</f>
        <v>#N/A</v>
      </c>
      <c r="W62" s="38">
        <f t="shared" si="4"/>
        <v>0</v>
      </c>
    </row>
    <row r="63" spans="1:23">
      <c r="A63" s="36">
        <v>49</v>
      </c>
      <c r="B63" s="6"/>
      <c r="C63" s="37">
        <f t="shared" si="1"/>
        <v>2</v>
      </c>
      <c r="D63" s="53" t="e">
        <f>VLOOKUP($C63,PEX_price_12_2021!$B$5:$G$187,2,0)</f>
        <v>#N/A</v>
      </c>
      <c r="E63" s="54" t="e">
        <f>VLOOKUP(B63,PEX_price_12_2021!B:F,5,0)</f>
        <v>#N/A</v>
      </c>
      <c r="F63" s="55" t="e">
        <f t="shared" si="2"/>
        <v>#N/A</v>
      </c>
      <c r="G63" s="56" t="e">
        <f>VLOOKUP(B63,PEX_price_12_2021!B:G,6,0)</f>
        <v>#N/A</v>
      </c>
      <c r="H63" s="56" t="e">
        <f>VLOOKUP(B63,PEX_price_12_2021!B:G,4,0)</f>
        <v>#N/A</v>
      </c>
      <c r="I63" s="56" t="e">
        <f>VLOOKUP(B63,PEX_price_12_2021!B:G,3,0)</f>
        <v>#N/A</v>
      </c>
      <c r="J63" s="57"/>
      <c r="K63" s="58" t="e">
        <f t="shared" si="0"/>
        <v>#N/A</v>
      </c>
      <c r="L63" s="59" t="e">
        <f t="shared" si="3"/>
        <v>#N/A</v>
      </c>
      <c r="M63" s="60">
        <f t="shared" si="5"/>
        <v>0</v>
      </c>
      <c r="N63" s="61" t="e">
        <f>IF(OR($B63=PEX_price_12_2021!$B$153,$B63=PEX_price_12_2021!$B$154,$B63=PEX_price_12_2021!$B$155,$B63=PEX_price_12_2021!$B$156,$B63=PEX_price_12_2021!$B$157,$B63=PEX_price_12_2021!$B$158,$B63=PEX_price_12_2021!$B$159,$B63=PEX_price_12_2021!$B$160,$B63=PEX_price_12_2021!$B$161,$B63=PEX_price_12_2021!$B$162,$B63=PEX_price_12_2021!$B$163,$B63=PEX_price_12_2021!$B$164,$B63=PEX_price_12_2021!$B$165,$B63=PEX_price_12_2021!$B$166,$B63=PEX_price_12_2021!$B$167,$B63=PEX_price_12_2021!$B$168,$B63=PEX_price_12_2021!$B$169,$B63=PEX_price_12_2021!$B$170,$B63=PEX_price_12_2021!$B$171,$B63=PEX_price_12_2021!$B$184,$B63=PEX_price_12_2021!$B$185,$B63=PEX_price_12_2021!$B$186,$B63=PEX_price_12_2021!$B$187),$F63*(1-$F$6),(IF(OR($B63=PEX_price_12_2021!$B$5,$B63=PEX_price_12_2021!$B$6,$B63=PEX_price_12_2021!$B$7,$B63=PEX_price_12_2021!$B$8,$B63=PEX_price_12_2021!$B$9,$B63=PEX_price_12_2021!$B$10,$B63=PEX_price_12_2021!$B$11,$B63=PEX_price_12_2021!$B$12,$B63=PEX_price_12_2021!$B$13,$B63=PEX_price_12_2021!$B$14,$B63=PEX_price_12_2021!$B$15,$B63=PEX_price_12_2021!$B$16,$B63=PEX_price_12_2021!$B$17),$F63*(1-$F$4),$F63*(1-$F$5))))</f>
        <v>#N/A</v>
      </c>
      <c r="O63" s="17"/>
      <c r="P63" s="17"/>
      <c r="Q63" s="17"/>
      <c r="V63" s="47" t="e">
        <f>IF(G63='[1]Прайс 2017'!$G$9,L63,0)</f>
        <v>#N/A</v>
      </c>
      <c r="W63" s="38">
        <f t="shared" si="4"/>
        <v>0</v>
      </c>
    </row>
    <row r="64" spans="1:23">
      <c r="A64" s="36">
        <v>50</v>
      </c>
      <c r="B64" s="6"/>
      <c r="C64" s="37">
        <f t="shared" si="1"/>
        <v>2</v>
      </c>
      <c r="D64" s="53" t="e">
        <f>VLOOKUP($C64,PEX_price_12_2021!$B$5:$G$187,2,0)</f>
        <v>#N/A</v>
      </c>
      <c r="E64" s="54" t="e">
        <f>VLOOKUP(B64,PEX_price_12_2021!B:F,5,0)</f>
        <v>#N/A</v>
      </c>
      <c r="F64" s="55" t="e">
        <f t="shared" si="2"/>
        <v>#N/A</v>
      </c>
      <c r="G64" s="56" t="e">
        <f>VLOOKUP(B64,PEX_price_12_2021!B:G,6,0)</f>
        <v>#N/A</v>
      </c>
      <c r="H64" s="56" t="e">
        <f>VLOOKUP(B64,PEX_price_12_2021!B:G,4,0)</f>
        <v>#N/A</v>
      </c>
      <c r="I64" s="56" t="e">
        <f>VLOOKUP(B64,PEX_price_12_2021!B:G,3,0)</f>
        <v>#N/A</v>
      </c>
      <c r="J64" s="57"/>
      <c r="K64" s="58" t="e">
        <f t="shared" si="0"/>
        <v>#N/A</v>
      </c>
      <c r="L64" s="59" t="e">
        <f t="shared" si="3"/>
        <v>#N/A</v>
      </c>
      <c r="M64" s="60">
        <f t="shared" si="5"/>
        <v>0</v>
      </c>
      <c r="N64" s="61" t="e">
        <f>IF(OR($B64=PEX_price_12_2021!$B$153,$B64=PEX_price_12_2021!$B$154,$B64=PEX_price_12_2021!$B$155,$B64=PEX_price_12_2021!$B$156,$B64=PEX_price_12_2021!$B$157,$B64=PEX_price_12_2021!$B$158,$B64=PEX_price_12_2021!$B$159,$B64=PEX_price_12_2021!$B$160,$B64=PEX_price_12_2021!$B$161,$B64=PEX_price_12_2021!$B$162,$B64=PEX_price_12_2021!$B$163,$B64=PEX_price_12_2021!$B$164,$B64=PEX_price_12_2021!$B$165,$B64=PEX_price_12_2021!$B$166,$B64=PEX_price_12_2021!$B$167,$B64=PEX_price_12_2021!$B$168,$B64=PEX_price_12_2021!$B$169,$B64=PEX_price_12_2021!$B$170,$B64=PEX_price_12_2021!$B$171,$B64=PEX_price_12_2021!$B$184,$B64=PEX_price_12_2021!$B$185,$B64=PEX_price_12_2021!$B$186,$B64=PEX_price_12_2021!$B$187),$F64*(1-$F$6),(IF(OR($B64=PEX_price_12_2021!$B$5,$B64=PEX_price_12_2021!$B$6,$B64=PEX_price_12_2021!$B$7,$B64=PEX_price_12_2021!$B$8,$B64=PEX_price_12_2021!$B$9,$B64=PEX_price_12_2021!$B$10,$B64=PEX_price_12_2021!$B$11,$B64=PEX_price_12_2021!$B$12,$B64=PEX_price_12_2021!$B$13,$B64=PEX_price_12_2021!$B$14,$B64=PEX_price_12_2021!$B$15,$B64=PEX_price_12_2021!$B$16,$B64=PEX_price_12_2021!$B$17),$F64*(1-$F$4),$F64*(1-$F$5))))</f>
        <v>#N/A</v>
      </c>
      <c r="O64" s="17"/>
      <c r="P64" s="17"/>
      <c r="Q64" s="17"/>
      <c r="V64" s="47" t="e">
        <f>IF(G64='[1]Прайс 2017'!$G$9,L64,0)</f>
        <v>#N/A</v>
      </c>
      <c r="W64" s="38">
        <f t="shared" si="4"/>
        <v>0</v>
      </c>
    </row>
    <row r="65" spans="1:23">
      <c r="A65" s="36">
        <v>51</v>
      </c>
      <c r="B65" s="6"/>
      <c r="C65" s="37">
        <f t="shared" si="1"/>
        <v>2</v>
      </c>
      <c r="D65" s="53" t="e">
        <f>VLOOKUP($C65,PEX_price_12_2021!$B$5:$G$187,2,0)</f>
        <v>#N/A</v>
      </c>
      <c r="E65" s="54" t="e">
        <f>VLOOKUP(B65,PEX_price_12_2021!B:F,5,0)</f>
        <v>#N/A</v>
      </c>
      <c r="F65" s="55" t="e">
        <f t="shared" si="2"/>
        <v>#N/A</v>
      </c>
      <c r="G65" s="56" t="e">
        <f>VLOOKUP(B65,PEX_price_12_2021!B:G,6,0)</f>
        <v>#N/A</v>
      </c>
      <c r="H65" s="56" t="e">
        <f>VLOOKUP(B65,PEX_price_12_2021!B:G,4,0)</f>
        <v>#N/A</v>
      </c>
      <c r="I65" s="56" t="e">
        <f>VLOOKUP(B65,PEX_price_12_2021!B:G,3,0)</f>
        <v>#N/A</v>
      </c>
      <c r="J65" s="57"/>
      <c r="K65" s="58" t="e">
        <f t="shared" si="0"/>
        <v>#N/A</v>
      </c>
      <c r="L65" s="59" t="e">
        <f t="shared" si="3"/>
        <v>#N/A</v>
      </c>
      <c r="M65" s="60">
        <f t="shared" si="5"/>
        <v>0</v>
      </c>
      <c r="N65" s="61" t="e">
        <f>IF(OR($B65=PEX_price_12_2021!$B$153,$B65=PEX_price_12_2021!$B$154,$B65=PEX_price_12_2021!$B$155,$B65=PEX_price_12_2021!$B$156,$B65=PEX_price_12_2021!$B$157,$B65=PEX_price_12_2021!$B$158,$B65=PEX_price_12_2021!$B$159,$B65=PEX_price_12_2021!$B$160,$B65=PEX_price_12_2021!$B$161,$B65=PEX_price_12_2021!$B$162,$B65=PEX_price_12_2021!$B$163,$B65=PEX_price_12_2021!$B$164,$B65=PEX_price_12_2021!$B$165,$B65=PEX_price_12_2021!$B$166,$B65=PEX_price_12_2021!$B$167,$B65=PEX_price_12_2021!$B$168,$B65=PEX_price_12_2021!$B$169,$B65=PEX_price_12_2021!$B$170,$B65=PEX_price_12_2021!$B$171,$B65=PEX_price_12_2021!$B$184,$B65=PEX_price_12_2021!$B$185,$B65=PEX_price_12_2021!$B$186,$B65=PEX_price_12_2021!$B$187),$F65*(1-$F$6),(IF(OR($B65=PEX_price_12_2021!$B$5,$B65=PEX_price_12_2021!$B$6,$B65=PEX_price_12_2021!$B$7,$B65=PEX_price_12_2021!$B$8,$B65=PEX_price_12_2021!$B$9,$B65=PEX_price_12_2021!$B$10,$B65=PEX_price_12_2021!$B$11,$B65=PEX_price_12_2021!$B$12,$B65=PEX_price_12_2021!$B$13,$B65=PEX_price_12_2021!$B$14,$B65=PEX_price_12_2021!$B$15,$B65=PEX_price_12_2021!$B$16,$B65=PEX_price_12_2021!$B$17),$F65*(1-$F$4),$F65*(1-$F$5))))</f>
        <v>#N/A</v>
      </c>
      <c r="O65" s="17"/>
      <c r="P65" s="17"/>
      <c r="Q65" s="17"/>
      <c r="V65" s="47" t="e">
        <f>IF(G65='[1]Прайс 2017'!$G$9,L65,0)</f>
        <v>#N/A</v>
      </c>
      <c r="W65" s="38">
        <f t="shared" si="4"/>
        <v>0</v>
      </c>
    </row>
    <row r="66" spans="1:23">
      <c r="A66" s="36">
        <v>52</v>
      </c>
      <c r="B66" s="6"/>
      <c r="C66" s="37">
        <f t="shared" si="1"/>
        <v>2</v>
      </c>
      <c r="D66" s="53" t="e">
        <f>VLOOKUP($C66,PEX_price_12_2021!$B$5:$G$187,2,0)</f>
        <v>#N/A</v>
      </c>
      <c r="E66" s="54" t="e">
        <f>VLOOKUP(B66,PEX_price_12_2021!B:F,5,0)</f>
        <v>#N/A</v>
      </c>
      <c r="F66" s="55" t="e">
        <f t="shared" si="2"/>
        <v>#N/A</v>
      </c>
      <c r="G66" s="56" t="e">
        <f>VLOOKUP(B66,PEX_price_12_2021!B:G,6,0)</f>
        <v>#N/A</v>
      </c>
      <c r="H66" s="56" t="e">
        <f>VLOOKUP(B66,PEX_price_12_2021!B:G,4,0)</f>
        <v>#N/A</v>
      </c>
      <c r="I66" s="56" t="e">
        <f>VLOOKUP(B66,PEX_price_12_2021!B:G,3,0)</f>
        <v>#N/A</v>
      </c>
      <c r="J66" s="57"/>
      <c r="K66" s="58" t="e">
        <f t="shared" si="0"/>
        <v>#N/A</v>
      </c>
      <c r="L66" s="59" t="e">
        <f t="shared" si="3"/>
        <v>#N/A</v>
      </c>
      <c r="M66" s="60">
        <f t="shared" si="5"/>
        <v>0</v>
      </c>
      <c r="N66" s="61" t="e">
        <f>IF(OR($B66=PEX_price_12_2021!$B$153,$B66=PEX_price_12_2021!$B$154,$B66=PEX_price_12_2021!$B$155,$B66=PEX_price_12_2021!$B$156,$B66=PEX_price_12_2021!$B$157,$B66=PEX_price_12_2021!$B$158,$B66=PEX_price_12_2021!$B$159,$B66=PEX_price_12_2021!$B$160,$B66=PEX_price_12_2021!$B$161,$B66=PEX_price_12_2021!$B$162,$B66=PEX_price_12_2021!$B$163,$B66=PEX_price_12_2021!$B$164,$B66=PEX_price_12_2021!$B$165,$B66=PEX_price_12_2021!$B$166,$B66=PEX_price_12_2021!$B$167,$B66=PEX_price_12_2021!$B$168,$B66=PEX_price_12_2021!$B$169,$B66=PEX_price_12_2021!$B$170,$B66=PEX_price_12_2021!$B$171,$B66=PEX_price_12_2021!$B$184,$B66=PEX_price_12_2021!$B$185,$B66=PEX_price_12_2021!$B$186,$B66=PEX_price_12_2021!$B$187),$F66*(1-$F$6),(IF(OR($B66=PEX_price_12_2021!$B$5,$B66=PEX_price_12_2021!$B$6,$B66=PEX_price_12_2021!$B$7,$B66=PEX_price_12_2021!$B$8,$B66=PEX_price_12_2021!$B$9,$B66=PEX_price_12_2021!$B$10,$B66=PEX_price_12_2021!$B$11,$B66=PEX_price_12_2021!$B$12,$B66=PEX_price_12_2021!$B$13,$B66=PEX_price_12_2021!$B$14,$B66=PEX_price_12_2021!$B$15,$B66=PEX_price_12_2021!$B$16,$B66=PEX_price_12_2021!$B$17),$F66*(1-$F$4),$F66*(1-$F$5))))</f>
        <v>#N/A</v>
      </c>
      <c r="O66" s="17"/>
      <c r="P66" s="17"/>
      <c r="Q66" s="17"/>
      <c r="V66" s="47" t="e">
        <f>IF(G66='[1]Прайс 2017'!$G$9,L66,0)</f>
        <v>#N/A</v>
      </c>
      <c r="W66" s="38">
        <f t="shared" si="4"/>
        <v>0</v>
      </c>
    </row>
    <row r="67" spans="1:23">
      <c r="A67" s="36">
        <v>53</v>
      </c>
      <c r="B67" s="6"/>
      <c r="C67" s="37">
        <f t="shared" si="1"/>
        <v>2</v>
      </c>
      <c r="D67" s="53" t="e">
        <f>VLOOKUP($C67,PEX_price_12_2021!$B$5:$G$187,2,0)</f>
        <v>#N/A</v>
      </c>
      <c r="E67" s="54" t="e">
        <f>VLOOKUP(B67,PEX_price_12_2021!B:F,5,0)</f>
        <v>#N/A</v>
      </c>
      <c r="F67" s="55" t="e">
        <f t="shared" si="2"/>
        <v>#N/A</v>
      </c>
      <c r="G67" s="56" t="e">
        <f>VLOOKUP(B67,PEX_price_12_2021!B:G,6,0)</f>
        <v>#N/A</v>
      </c>
      <c r="H67" s="56" t="e">
        <f>VLOOKUP(B67,PEX_price_12_2021!B:G,4,0)</f>
        <v>#N/A</v>
      </c>
      <c r="I67" s="56" t="e">
        <f>VLOOKUP(B67,PEX_price_12_2021!B:G,3,0)</f>
        <v>#N/A</v>
      </c>
      <c r="J67" s="57"/>
      <c r="K67" s="58" t="e">
        <f t="shared" si="0"/>
        <v>#N/A</v>
      </c>
      <c r="L67" s="59" t="e">
        <f t="shared" si="3"/>
        <v>#N/A</v>
      </c>
      <c r="M67" s="60">
        <f t="shared" si="5"/>
        <v>0</v>
      </c>
      <c r="N67" s="61" t="e">
        <f>IF(OR($B67=PEX_price_12_2021!$B$153,$B67=PEX_price_12_2021!$B$154,$B67=PEX_price_12_2021!$B$155,$B67=PEX_price_12_2021!$B$156,$B67=PEX_price_12_2021!$B$157,$B67=PEX_price_12_2021!$B$158,$B67=PEX_price_12_2021!$B$159,$B67=PEX_price_12_2021!$B$160,$B67=PEX_price_12_2021!$B$161,$B67=PEX_price_12_2021!$B$162,$B67=PEX_price_12_2021!$B$163,$B67=PEX_price_12_2021!$B$164,$B67=PEX_price_12_2021!$B$165,$B67=PEX_price_12_2021!$B$166,$B67=PEX_price_12_2021!$B$167,$B67=PEX_price_12_2021!$B$168,$B67=PEX_price_12_2021!$B$169,$B67=PEX_price_12_2021!$B$170,$B67=PEX_price_12_2021!$B$171,$B67=PEX_price_12_2021!$B$184,$B67=PEX_price_12_2021!$B$185,$B67=PEX_price_12_2021!$B$186,$B67=PEX_price_12_2021!$B$187),$F67*(1-$F$6),(IF(OR($B67=PEX_price_12_2021!$B$5,$B67=PEX_price_12_2021!$B$6,$B67=PEX_price_12_2021!$B$7,$B67=PEX_price_12_2021!$B$8,$B67=PEX_price_12_2021!$B$9,$B67=PEX_price_12_2021!$B$10,$B67=PEX_price_12_2021!$B$11,$B67=PEX_price_12_2021!$B$12,$B67=PEX_price_12_2021!$B$13,$B67=PEX_price_12_2021!$B$14,$B67=PEX_price_12_2021!$B$15,$B67=PEX_price_12_2021!$B$16,$B67=PEX_price_12_2021!$B$17),$F67*(1-$F$4),$F67*(1-$F$5))))</f>
        <v>#N/A</v>
      </c>
      <c r="O67" s="17"/>
      <c r="P67" s="17"/>
      <c r="Q67" s="17"/>
      <c r="V67" s="47" t="e">
        <f>IF(G67='[1]Прайс 2017'!$G$9,L67,0)</f>
        <v>#N/A</v>
      </c>
      <c r="W67" s="38">
        <f t="shared" si="4"/>
        <v>0</v>
      </c>
    </row>
    <row r="68" spans="1:23">
      <c r="A68" s="36">
        <v>54</v>
      </c>
      <c r="B68" s="6"/>
      <c r="C68" s="37">
        <f t="shared" si="1"/>
        <v>2</v>
      </c>
      <c r="D68" s="53" t="e">
        <f>VLOOKUP($C68,PEX_price_12_2021!$B$5:$G$187,2,0)</f>
        <v>#N/A</v>
      </c>
      <c r="E68" s="54" t="e">
        <f>VLOOKUP(B68,PEX_price_12_2021!B:F,5,0)</f>
        <v>#N/A</v>
      </c>
      <c r="F68" s="55" t="e">
        <f t="shared" si="2"/>
        <v>#N/A</v>
      </c>
      <c r="G68" s="56" t="e">
        <f>VLOOKUP(B68,PEX_price_12_2021!B:G,6,0)</f>
        <v>#N/A</v>
      </c>
      <c r="H68" s="56" t="e">
        <f>VLOOKUP(B68,PEX_price_12_2021!B:G,4,0)</f>
        <v>#N/A</v>
      </c>
      <c r="I68" s="56" t="e">
        <f>VLOOKUP(B68,PEX_price_12_2021!B:G,3,0)</f>
        <v>#N/A</v>
      </c>
      <c r="J68" s="57"/>
      <c r="K68" s="58" t="e">
        <f t="shared" si="0"/>
        <v>#N/A</v>
      </c>
      <c r="L68" s="59" t="e">
        <f t="shared" si="3"/>
        <v>#N/A</v>
      </c>
      <c r="M68" s="60">
        <f t="shared" si="5"/>
        <v>0</v>
      </c>
      <c r="N68" s="61" t="e">
        <f>IF(OR($B68=PEX_price_12_2021!$B$153,$B68=PEX_price_12_2021!$B$154,$B68=PEX_price_12_2021!$B$155,$B68=PEX_price_12_2021!$B$156,$B68=PEX_price_12_2021!$B$157,$B68=PEX_price_12_2021!$B$158,$B68=PEX_price_12_2021!$B$159,$B68=PEX_price_12_2021!$B$160,$B68=PEX_price_12_2021!$B$161,$B68=PEX_price_12_2021!$B$162,$B68=PEX_price_12_2021!$B$163,$B68=PEX_price_12_2021!$B$164,$B68=PEX_price_12_2021!$B$165,$B68=PEX_price_12_2021!$B$166,$B68=PEX_price_12_2021!$B$167,$B68=PEX_price_12_2021!$B$168,$B68=PEX_price_12_2021!$B$169,$B68=PEX_price_12_2021!$B$170,$B68=PEX_price_12_2021!$B$171,$B68=PEX_price_12_2021!$B$184,$B68=PEX_price_12_2021!$B$185,$B68=PEX_price_12_2021!$B$186,$B68=PEX_price_12_2021!$B$187),$F68*(1-$F$6),(IF(OR($B68=PEX_price_12_2021!$B$5,$B68=PEX_price_12_2021!$B$6,$B68=PEX_price_12_2021!$B$7,$B68=PEX_price_12_2021!$B$8,$B68=PEX_price_12_2021!$B$9,$B68=PEX_price_12_2021!$B$10,$B68=PEX_price_12_2021!$B$11,$B68=PEX_price_12_2021!$B$12,$B68=PEX_price_12_2021!$B$13,$B68=PEX_price_12_2021!$B$14,$B68=PEX_price_12_2021!$B$15,$B68=PEX_price_12_2021!$B$16,$B68=PEX_price_12_2021!$B$17),$F68*(1-$F$4),$F68*(1-$F$5))))</f>
        <v>#N/A</v>
      </c>
      <c r="O68" s="17"/>
      <c r="P68" s="17"/>
      <c r="Q68" s="17"/>
      <c r="V68" s="47" t="e">
        <f>IF(G68='[1]Прайс 2017'!$G$9,L68,0)</f>
        <v>#N/A</v>
      </c>
      <c r="W68" s="38">
        <f t="shared" si="4"/>
        <v>0</v>
      </c>
    </row>
    <row r="69" spans="1:23">
      <c r="A69" s="36">
        <v>55</v>
      </c>
      <c r="B69" s="6"/>
      <c r="C69" s="37">
        <f t="shared" si="1"/>
        <v>2</v>
      </c>
      <c r="D69" s="53" t="e">
        <f>VLOOKUP($C69,PEX_price_12_2021!$B$5:$G$187,2,0)</f>
        <v>#N/A</v>
      </c>
      <c r="E69" s="54" t="e">
        <f>VLOOKUP(B69,PEX_price_12_2021!B:F,5,0)</f>
        <v>#N/A</v>
      </c>
      <c r="F69" s="55" t="e">
        <f t="shared" si="2"/>
        <v>#N/A</v>
      </c>
      <c r="G69" s="56" t="e">
        <f>VLOOKUP(B69,PEX_price_12_2021!B:G,6,0)</f>
        <v>#N/A</v>
      </c>
      <c r="H69" s="56" t="e">
        <f>VLOOKUP(B69,PEX_price_12_2021!B:G,4,0)</f>
        <v>#N/A</v>
      </c>
      <c r="I69" s="56" t="e">
        <f>VLOOKUP(B69,PEX_price_12_2021!B:G,3,0)</f>
        <v>#N/A</v>
      </c>
      <c r="J69" s="57"/>
      <c r="K69" s="58" t="e">
        <f t="shared" si="0"/>
        <v>#N/A</v>
      </c>
      <c r="L69" s="59" t="e">
        <f t="shared" si="3"/>
        <v>#N/A</v>
      </c>
      <c r="M69" s="60">
        <f t="shared" si="5"/>
        <v>0</v>
      </c>
      <c r="N69" s="61" t="e">
        <f>IF(OR($B69=PEX_price_12_2021!$B$153,$B69=PEX_price_12_2021!$B$154,$B69=PEX_price_12_2021!$B$155,$B69=PEX_price_12_2021!$B$156,$B69=PEX_price_12_2021!$B$157,$B69=PEX_price_12_2021!$B$158,$B69=PEX_price_12_2021!$B$159,$B69=PEX_price_12_2021!$B$160,$B69=PEX_price_12_2021!$B$161,$B69=PEX_price_12_2021!$B$162,$B69=PEX_price_12_2021!$B$163,$B69=PEX_price_12_2021!$B$164,$B69=PEX_price_12_2021!$B$165,$B69=PEX_price_12_2021!$B$166,$B69=PEX_price_12_2021!$B$167,$B69=PEX_price_12_2021!$B$168,$B69=PEX_price_12_2021!$B$169,$B69=PEX_price_12_2021!$B$170,$B69=PEX_price_12_2021!$B$171,$B69=PEX_price_12_2021!$B$184,$B69=PEX_price_12_2021!$B$185,$B69=PEX_price_12_2021!$B$186,$B69=PEX_price_12_2021!$B$187),$F69*(1-$F$6),(IF(OR($B69=PEX_price_12_2021!$B$5,$B69=PEX_price_12_2021!$B$6,$B69=PEX_price_12_2021!$B$7,$B69=PEX_price_12_2021!$B$8,$B69=PEX_price_12_2021!$B$9,$B69=PEX_price_12_2021!$B$10,$B69=PEX_price_12_2021!$B$11,$B69=PEX_price_12_2021!$B$12,$B69=PEX_price_12_2021!$B$13,$B69=PEX_price_12_2021!$B$14,$B69=PEX_price_12_2021!$B$15,$B69=PEX_price_12_2021!$B$16,$B69=PEX_price_12_2021!$B$17),$F69*(1-$F$4),$F69*(1-$F$5))))</f>
        <v>#N/A</v>
      </c>
      <c r="O69" s="17"/>
      <c r="P69" s="17"/>
      <c r="Q69" s="17"/>
      <c r="V69" s="47" t="e">
        <f>IF(G69='[1]Прайс 2017'!$G$9,L69,0)</f>
        <v>#N/A</v>
      </c>
      <c r="W69" s="38">
        <f t="shared" si="4"/>
        <v>0</v>
      </c>
    </row>
    <row r="70" spans="1:23">
      <c r="A70" s="36">
        <v>56</v>
      </c>
      <c r="B70" s="6"/>
      <c r="C70" s="37">
        <f t="shared" si="1"/>
        <v>2</v>
      </c>
      <c r="D70" s="53" t="e">
        <f>VLOOKUP($C70,PEX_price_12_2021!$B$5:$G$187,2,0)</f>
        <v>#N/A</v>
      </c>
      <c r="E70" s="54" t="e">
        <f>VLOOKUP(B70,PEX_price_12_2021!B:F,5,0)</f>
        <v>#N/A</v>
      </c>
      <c r="F70" s="55" t="e">
        <f t="shared" si="2"/>
        <v>#N/A</v>
      </c>
      <c r="G70" s="56" t="e">
        <f>VLOOKUP(B70,PEX_price_12_2021!B:G,6,0)</f>
        <v>#N/A</v>
      </c>
      <c r="H70" s="56" t="e">
        <f>VLOOKUP(B70,PEX_price_12_2021!B:G,4,0)</f>
        <v>#N/A</v>
      </c>
      <c r="I70" s="56" t="e">
        <f>VLOOKUP(B70,PEX_price_12_2021!B:G,3,0)</f>
        <v>#N/A</v>
      </c>
      <c r="J70" s="57"/>
      <c r="K70" s="58" t="e">
        <f t="shared" si="0"/>
        <v>#N/A</v>
      </c>
      <c r="L70" s="59" t="e">
        <f t="shared" si="3"/>
        <v>#N/A</v>
      </c>
      <c r="M70" s="60">
        <f t="shared" si="5"/>
        <v>0</v>
      </c>
      <c r="N70" s="61" t="e">
        <f>IF(OR($B70=PEX_price_12_2021!$B$153,$B70=PEX_price_12_2021!$B$154,$B70=PEX_price_12_2021!$B$155,$B70=PEX_price_12_2021!$B$156,$B70=PEX_price_12_2021!$B$157,$B70=PEX_price_12_2021!$B$158,$B70=PEX_price_12_2021!$B$159,$B70=PEX_price_12_2021!$B$160,$B70=PEX_price_12_2021!$B$161,$B70=PEX_price_12_2021!$B$162,$B70=PEX_price_12_2021!$B$163,$B70=PEX_price_12_2021!$B$164,$B70=PEX_price_12_2021!$B$165,$B70=PEX_price_12_2021!$B$166,$B70=PEX_price_12_2021!$B$167,$B70=PEX_price_12_2021!$B$168,$B70=PEX_price_12_2021!$B$169,$B70=PEX_price_12_2021!$B$170,$B70=PEX_price_12_2021!$B$171,$B70=PEX_price_12_2021!$B$184,$B70=PEX_price_12_2021!$B$185,$B70=PEX_price_12_2021!$B$186,$B70=PEX_price_12_2021!$B$187),$F70*(1-$F$6),(IF(OR($B70=PEX_price_12_2021!$B$5,$B70=PEX_price_12_2021!$B$6,$B70=PEX_price_12_2021!$B$7,$B70=PEX_price_12_2021!$B$8,$B70=PEX_price_12_2021!$B$9,$B70=PEX_price_12_2021!$B$10,$B70=PEX_price_12_2021!$B$11,$B70=PEX_price_12_2021!$B$12,$B70=PEX_price_12_2021!$B$13,$B70=PEX_price_12_2021!$B$14,$B70=PEX_price_12_2021!$B$15,$B70=PEX_price_12_2021!$B$16,$B70=PEX_price_12_2021!$B$17),$F70*(1-$F$4),$F70*(1-$F$5))))</f>
        <v>#N/A</v>
      </c>
      <c r="O70" s="17"/>
      <c r="P70" s="17"/>
      <c r="Q70" s="17"/>
      <c r="V70" s="47" t="e">
        <f>IF(G70='[1]Прайс 2017'!$G$9,L70,0)</f>
        <v>#N/A</v>
      </c>
      <c r="W70" s="38">
        <f t="shared" si="4"/>
        <v>0</v>
      </c>
    </row>
    <row r="71" spans="1:23">
      <c r="A71" s="36">
        <v>57</v>
      </c>
      <c r="B71" s="6"/>
      <c r="C71" s="37">
        <f t="shared" si="1"/>
        <v>2</v>
      </c>
      <c r="D71" s="53" t="e">
        <f>VLOOKUP($C71,PEX_price_12_2021!$B$5:$G$187,2,0)</f>
        <v>#N/A</v>
      </c>
      <c r="E71" s="54" t="e">
        <f>VLOOKUP(B71,PEX_price_12_2021!B:F,5,0)</f>
        <v>#N/A</v>
      </c>
      <c r="F71" s="55" t="e">
        <f t="shared" si="2"/>
        <v>#N/A</v>
      </c>
      <c r="G71" s="56" t="e">
        <f>VLOOKUP(B71,PEX_price_12_2021!B:G,6,0)</f>
        <v>#N/A</v>
      </c>
      <c r="H71" s="56" t="e">
        <f>VLOOKUP(B71,PEX_price_12_2021!B:G,4,0)</f>
        <v>#N/A</v>
      </c>
      <c r="I71" s="56" t="e">
        <f>VLOOKUP(B71,PEX_price_12_2021!B:G,3,0)</f>
        <v>#N/A</v>
      </c>
      <c r="J71" s="57"/>
      <c r="K71" s="58" t="e">
        <f t="shared" si="0"/>
        <v>#N/A</v>
      </c>
      <c r="L71" s="59" t="e">
        <f t="shared" si="3"/>
        <v>#N/A</v>
      </c>
      <c r="M71" s="60">
        <f t="shared" si="5"/>
        <v>0</v>
      </c>
      <c r="N71" s="61" t="e">
        <f>IF(OR($B71=PEX_price_12_2021!$B$153,$B71=PEX_price_12_2021!$B$154,$B71=PEX_price_12_2021!$B$155,$B71=PEX_price_12_2021!$B$156,$B71=PEX_price_12_2021!$B$157,$B71=PEX_price_12_2021!$B$158,$B71=PEX_price_12_2021!$B$159,$B71=PEX_price_12_2021!$B$160,$B71=PEX_price_12_2021!$B$161,$B71=PEX_price_12_2021!$B$162,$B71=PEX_price_12_2021!$B$163,$B71=PEX_price_12_2021!$B$164,$B71=PEX_price_12_2021!$B$165,$B71=PEX_price_12_2021!$B$166,$B71=PEX_price_12_2021!$B$167,$B71=PEX_price_12_2021!$B$168,$B71=PEX_price_12_2021!$B$169,$B71=PEX_price_12_2021!$B$170,$B71=PEX_price_12_2021!$B$171,$B71=PEX_price_12_2021!$B$184,$B71=PEX_price_12_2021!$B$185,$B71=PEX_price_12_2021!$B$186,$B71=PEX_price_12_2021!$B$187),$F71*(1-$F$6),(IF(OR($B71=PEX_price_12_2021!$B$5,$B71=PEX_price_12_2021!$B$6,$B71=PEX_price_12_2021!$B$7,$B71=PEX_price_12_2021!$B$8,$B71=PEX_price_12_2021!$B$9,$B71=PEX_price_12_2021!$B$10,$B71=PEX_price_12_2021!$B$11,$B71=PEX_price_12_2021!$B$12,$B71=PEX_price_12_2021!$B$13,$B71=PEX_price_12_2021!$B$14,$B71=PEX_price_12_2021!$B$15,$B71=PEX_price_12_2021!$B$16,$B71=PEX_price_12_2021!$B$17),$F71*(1-$F$4),$F71*(1-$F$5))))</f>
        <v>#N/A</v>
      </c>
      <c r="O71" s="17"/>
      <c r="P71" s="17"/>
      <c r="Q71" s="17"/>
      <c r="V71" s="47" t="e">
        <f>IF(G71='[1]Прайс 2017'!$G$9,L71,0)</f>
        <v>#N/A</v>
      </c>
      <c r="W71" s="38">
        <f t="shared" si="4"/>
        <v>0</v>
      </c>
    </row>
    <row r="72" spans="1:23">
      <c r="A72" s="36">
        <v>58</v>
      </c>
      <c r="B72" s="6"/>
      <c r="C72" s="37">
        <f t="shared" si="1"/>
        <v>2</v>
      </c>
      <c r="D72" s="53" t="e">
        <f>VLOOKUP($C72,PEX_price_12_2021!$B$5:$G$187,2,0)</f>
        <v>#N/A</v>
      </c>
      <c r="E72" s="54" t="e">
        <f>VLOOKUP(B72,PEX_price_12_2021!B:F,5,0)</f>
        <v>#N/A</v>
      </c>
      <c r="F72" s="55" t="e">
        <f t="shared" si="2"/>
        <v>#N/A</v>
      </c>
      <c r="G72" s="56" t="e">
        <f>VLOOKUP(B72,PEX_price_12_2021!B:G,6,0)</f>
        <v>#N/A</v>
      </c>
      <c r="H72" s="56" t="e">
        <f>VLOOKUP(B72,PEX_price_12_2021!B:G,4,0)</f>
        <v>#N/A</v>
      </c>
      <c r="I72" s="56" t="e">
        <f>VLOOKUP(B72,PEX_price_12_2021!B:G,3,0)</f>
        <v>#N/A</v>
      </c>
      <c r="J72" s="57"/>
      <c r="K72" s="58" t="e">
        <f t="shared" si="0"/>
        <v>#N/A</v>
      </c>
      <c r="L72" s="59" t="e">
        <f t="shared" si="3"/>
        <v>#N/A</v>
      </c>
      <c r="M72" s="60">
        <f t="shared" si="5"/>
        <v>0</v>
      </c>
      <c r="N72" s="61" t="e">
        <f>IF(OR($B72=PEX_price_12_2021!$B$153,$B72=PEX_price_12_2021!$B$154,$B72=PEX_price_12_2021!$B$155,$B72=PEX_price_12_2021!$B$156,$B72=PEX_price_12_2021!$B$157,$B72=PEX_price_12_2021!$B$158,$B72=PEX_price_12_2021!$B$159,$B72=PEX_price_12_2021!$B$160,$B72=PEX_price_12_2021!$B$161,$B72=PEX_price_12_2021!$B$162,$B72=PEX_price_12_2021!$B$163,$B72=PEX_price_12_2021!$B$164,$B72=PEX_price_12_2021!$B$165,$B72=PEX_price_12_2021!$B$166,$B72=PEX_price_12_2021!$B$167,$B72=PEX_price_12_2021!$B$168,$B72=PEX_price_12_2021!$B$169,$B72=PEX_price_12_2021!$B$170,$B72=PEX_price_12_2021!$B$171,$B72=PEX_price_12_2021!$B$184,$B72=PEX_price_12_2021!$B$185,$B72=PEX_price_12_2021!$B$186,$B72=PEX_price_12_2021!$B$187),$F72*(1-$F$6),(IF(OR($B72=PEX_price_12_2021!$B$5,$B72=PEX_price_12_2021!$B$6,$B72=PEX_price_12_2021!$B$7,$B72=PEX_price_12_2021!$B$8,$B72=PEX_price_12_2021!$B$9,$B72=PEX_price_12_2021!$B$10,$B72=PEX_price_12_2021!$B$11,$B72=PEX_price_12_2021!$B$12,$B72=PEX_price_12_2021!$B$13,$B72=PEX_price_12_2021!$B$14,$B72=PEX_price_12_2021!$B$15,$B72=PEX_price_12_2021!$B$16,$B72=PEX_price_12_2021!$B$17),$F72*(1-$F$4),$F72*(1-$F$5))))</f>
        <v>#N/A</v>
      </c>
      <c r="O72" s="17"/>
      <c r="P72" s="17"/>
      <c r="Q72" s="17"/>
      <c r="V72" s="47" t="e">
        <f>IF(G72='[1]Прайс 2017'!$G$9,L72,0)</f>
        <v>#N/A</v>
      </c>
      <c r="W72" s="38">
        <f t="shared" si="4"/>
        <v>0</v>
      </c>
    </row>
    <row r="73" spans="1:23">
      <c r="A73" s="36">
        <v>59</v>
      </c>
      <c r="B73" s="6"/>
      <c r="C73" s="37">
        <f t="shared" si="1"/>
        <v>2</v>
      </c>
      <c r="D73" s="53" t="e">
        <f>VLOOKUP($C73,PEX_price_12_2021!$B$5:$G$187,2,0)</f>
        <v>#N/A</v>
      </c>
      <c r="E73" s="54" t="e">
        <f>VLOOKUP(B73,PEX_price_12_2021!B:F,5,0)</f>
        <v>#N/A</v>
      </c>
      <c r="F73" s="55" t="e">
        <f t="shared" si="2"/>
        <v>#N/A</v>
      </c>
      <c r="G73" s="56" t="e">
        <f>VLOOKUP(B73,PEX_price_12_2021!B:G,6,0)</f>
        <v>#N/A</v>
      </c>
      <c r="H73" s="56" t="e">
        <f>VLOOKUP(B73,PEX_price_12_2021!B:G,4,0)</f>
        <v>#N/A</v>
      </c>
      <c r="I73" s="56" t="e">
        <f>VLOOKUP(B73,PEX_price_12_2021!B:G,3,0)</f>
        <v>#N/A</v>
      </c>
      <c r="J73" s="57"/>
      <c r="K73" s="58" t="e">
        <f t="shared" si="0"/>
        <v>#N/A</v>
      </c>
      <c r="L73" s="59" t="e">
        <f t="shared" si="3"/>
        <v>#N/A</v>
      </c>
      <c r="M73" s="60">
        <f t="shared" si="5"/>
        <v>0</v>
      </c>
      <c r="N73" s="61" t="e">
        <f>IF(OR($B73=PEX_price_12_2021!$B$153,$B73=PEX_price_12_2021!$B$154,$B73=PEX_price_12_2021!$B$155,$B73=PEX_price_12_2021!$B$156,$B73=PEX_price_12_2021!$B$157,$B73=PEX_price_12_2021!$B$158,$B73=PEX_price_12_2021!$B$159,$B73=PEX_price_12_2021!$B$160,$B73=PEX_price_12_2021!$B$161,$B73=PEX_price_12_2021!$B$162,$B73=PEX_price_12_2021!$B$163,$B73=PEX_price_12_2021!$B$164,$B73=PEX_price_12_2021!$B$165,$B73=PEX_price_12_2021!$B$166,$B73=PEX_price_12_2021!$B$167,$B73=PEX_price_12_2021!$B$168,$B73=PEX_price_12_2021!$B$169,$B73=PEX_price_12_2021!$B$170,$B73=PEX_price_12_2021!$B$171,$B73=PEX_price_12_2021!$B$184,$B73=PEX_price_12_2021!$B$185,$B73=PEX_price_12_2021!$B$186,$B73=PEX_price_12_2021!$B$187),$F73*(1-$F$6),(IF(OR($B73=PEX_price_12_2021!$B$5,$B73=PEX_price_12_2021!$B$6,$B73=PEX_price_12_2021!$B$7,$B73=PEX_price_12_2021!$B$8,$B73=PEX_price_12_2021!$B$9,$B73=PEX_price_12_2021!$B$10,$B73=PEX_price_12_2021!$B$11,$B73=PEX_price_12_2021!$B$12,$B73=PEX_price_12_2021!$B$13,$B73=PEX_price_12_2021!$B$14,$B73=PEX_price_12_2021!$B$15,$B73=PEX_price_12_2021!$B$16,$B73=PEX_price_12_2021!$B$17),$F73*(1-$F$4),$F73*(1-$F$5))))</f>
        <v>#N/A</v>
      </c>
      <c r="O73" s="17"/>
      <c r="P73" s="17"/>
      <c r="Q73" s="17"/>
      <c r="V73" s="47" t="e">
        <f>IF(G73='[1]Прайс 2017'!$G$9,L73,0)</f>
        <v>#N/A</v>
      </c>
      <c r="W73" s="38">
        <f t="shared" si="4"/>
        <v>0</v>
      </c>
    </row>
    <row r="74" spans="1:23">
      <c r="A74" s="36">
        <v>60</v>
      </c>
      <c r="B74" s="6"/>
      <c r="C74" s="37">
        <f t="shared" si="1"/>
        <v>2</v>
      </c>
      <c r="D74" s="53" t="e">
        <f>VLOOKUP($C74,PEX_price_12_2021!$B$5:$G$187,2,0)</f>
        <v>#N/A</v>
      </c>
      <c r="E74" s="54" t="e">
        <f>VLOOKUP(B74,PEX_price_12_2021!B:F,5,0)</f>
        <v>#N/A</v>
      </c>
      <c r="F74" s="55" t="e">
        <f t="shared" si="2"/>
        <v>#N/A</v>
      </c>
      <c r="G74" s="56" t="e">
        <f>VLOOKUP(B74,PEX_price_12_2021!B:G,6,0)</f>
        <v>#N/A</v>
      </c>
      <c r="H74" s="56" t="e">
        <f>VLOOKUP(B74,PEX_price_12_2021!B:G,4,0)</f>
        <v>#N/A</v>
      </c>
      <c r="I74" s="56" t="e">
        <f>VLOOKUP(B74,PEX_price_12_2021!B:G,3,0)</f>
        <v>#N/A</v>
      </c>
      <c r="J74" s="57"/>
      <c r="K74" s="58" t="e">
        <f t="shared" si="0"/>
        <v>#N/A</v>
      </c>
      <c r="L74" s="59" t="e">
        <f t="shared" si="3"/>
        <v>#N/A</v>
      </c>
      <c r="M74" s="60">
        <f t="shared" si="5"/>
        <v>0</v>
      </c>
      <c r="N74" s="61" t="e">
        <f>IF(OR($B74=PEX_price_12_2021!$B$153,$B74=PEX_price_12_2021!$B$154,$B74=PEX_price_12_2021!$B$155,$B74=PEX_price_12_2021!$B$156,$B74=PEX_price_12_2021!$B$157,$B74=PEX_price_12_2021!$B$158,$B74=PEX_price_12_2021!$B$159,$B74=PEX_price_12_2021!$B$160,$B74=PEX_price_12_2021!$B$161,$B74=PEX_price_12_2021!$B$162,$B74=PEX_price_12_2021!$B$163,$B74=PEX_price_12_2021!$B$164,$B74=PEX_price_12_2021!$B$165,$B74=PEX_price_12_2021!$B$166,$B74=PEX_price_12_2021!$B$167,$B74=PEX_price_12_2021!$B$168,$B74=PEX_price_12_2021!$B$169,$B74=PEX_price_12_2021!$B$170,$B74=PEX_price_12_2021!$B$171,$B74=PEX_price_12_2021!$B$184,$B74=PEX_price_12_2021!$B$185,$B74=PEX_price_12_2021!$B$186,$B74=PEX_price_12_2021!$B$187),$F74*(1-$F$6),(IF(OR($B74=PEX_price_12_2021!$B$5,$B74=PEX_price_12_2021!$B$6,$B74=PEX_price_12_2021!$B$7,$B74=PEX_price_12_2021!$B$8,$B74=PEX_price_12_2021!$B$9,$B74=PEX_price_12_2021!$B$10,$B74=PEX_price_12_2021!$B$11,$B74=PEX_price_12_2021!$B$12,$B74=PEX_price_12_2021!$B$13,$B74=PEX_price_12_2021!$B$14,$B74=PEX_price_12_2021!$B$15,$B74=PEX_price_12_2021!$B$16,$B74=PEX_price_12_2021!$B$17),$F74*(1-$F$4),$F74*(1-$F$5))))</f>
        <v>#N/A</v>
      </c>
      <c r="O74" s="17"/>
      <c r="P74" s="17"/>
      <c r="Q74" s="17"/>
      <c r="V74" s="47" t="e">
        <f>IF(G74='[1]Прайс 2017'!$G$9,L74,0)</f>
        <v>#N/A</v>
      </c>
      <c r="W74" s="38">
        <f t="shared" si="4"/>
        <v>0</v>
      </c>
    </row>
    <row r="75" spans="1:23">
      <c r="A75" s="36">
        <v>61</v>
      </c>
      <c r="B75" s="3"/>
      <c r="C75" s="37">
        <f t="shared" si="1"/>
        <v>2</v>
      </c>
      <c r="D75" s="53" t="e">
        <f>VLOOKUP($C75,PEX_price_12_2021!$B$5:$G$187,2,0)</f>
        <v>#N/A</v>
      </c>
      <c r="E75" s="54" t="e">
        <f>VLOOKUP(B75,PEX_price_12_2021!B:F,5,0)</f>
        <v>#N/A</v>
      </c>
      <c r="F75" s="55" t="e">
        <f t="shared" si="2"/>
        <v>#N/A</v>
      </c>
      <c r="G75" s="56" t="e">
        <f>VLOOKUP(B75,PEX_price_12_2021!B:G,6,0)</f>
        <v>#N/A</v>
      </c>
      <c r="H75" s="56" t="e">
        <f>VLOOKUP(B75,PEX_price_12_2021!B:G,4,0)</f>
        <v>#N/A</v>
      </c>
      <c r="I75" s="56" t="e">
        <f>VLOOKUP(B75,PEX_price_12_2021!B:G,3,0)</f>
        <v>#N/A</v>
      </c>
      <c r="J75" s="57"/>
      <c r="K75" s="58" t="e">
        <f t="shared" si="0"/>
        <v>#N/A</v>
      </c>
      <c r="L75" s="59" t="e">
        <f t="shared" si="3"/>
        <v>#N/A</v>
      </c>
      <c r="M75" s="60">
        <f t="shared" si="5"/>
        <v>0</v>
      </c>
      <c r="N75" s="61" t="e">
        <f>IF(OR($B75=PEX_price_12_2021!$B$153,$B75=PEX_price_12_2021!$B$154,$B75=PEX_price_12_2021!$B$155,$B75=PEX_price_12_2021!$B$156,$B75=PEX_price_12_2021!$B$157,$B75=PEX_price_12_2021!$B$158,$B75=PEX_price_12_2021!$B$159,$B75=PEX_price_12_2021!$B$160,$B75=PEX_price_12_2021!$B$161,$B75=PEX_price_12_2021!$B$162,$B75=PEX_price_12_2021!$B$163,$B75=PEX_price_12_2021!$B$164,$B75=PEX_price_12_2021!$B$165,$B75=PEX_price_12_2021!$B$166,$B75=PEX_price_12_2021!$B$167,$B75=PEX_price_12_2021!$B$168,$B75=PEX_price_12_2021!$B$169,$B75=PEX_price_12_2021!$B$170,$B75=PEX_price_12_2021!$B$171,$B75=PEX_price_12_2021!$B$184,$B75=PEX_price_12_2021!$B$185,$B75=PEX_price_12_2021!$B$186,$B75=PEX_price_12_2021!$B$187),$F75*(1-$F$6),(IF(OR($B75=PEX_price_12_2021!$B$5,$B75=PEX_price_12_2021!$B$6,$B75=PEX_price_12_2021!$B$7,$B75=PEX_price_12_2021!$B$8,$B75=PEX_price_12_2021!$B$9,$B75=PEX_price_12_2021!$B$10,$B75=PEX_price_12_2021!$B$11,$B75=PEX_price_12_2021!$B$12,$B75=PEX_price_12_2021!$B$13,$B75=PEX_price_12_2021!$B$14,$B75=PEX_price_12_2021!$B$15,$B75=PEX_price_12_2021!$B$16,$B75=PEX_price_12_2021!$B$17),$F75*(1-$F$4),$F75*(1-$F$5))))</f>
        <v>#N/A</v>
      </c>
      <c r="O75" s="17"/>
      <c r="P75" s="17"/>
      <c r="Q75" s="17"/>
      <c r="V75" s="47" t="e">
        <f>IF(G75='[1]Прайс 2017'!$G$9,L75,0)</f>
        <v>#N/A</v>
      </c>
      <c r="W75" s="38">
        <f t="shared" si="4"/>
        <v>0</v>
      </c>
    </row>
    <row r="76" spans="1:23">
      <c r="A76" s="36">
        <v>62</v>
      </c>
      <c r="B76" s="3"/>
      <c r="C76" s="37">
        <f t="shared" si="1"/>
        <v>2</v>
      </c>
      <c r="D76" s="53" t="e">
        <f>VLOOKUP($C76,PEX_price_12_2021!$B$5:$G$187,2,0)</f>
        <v>#N/A</v>
      </c>
      <c r="E76" s="54" t="e">
        <f>VLOOKUP(B76,PEX_price_12_2021!B:F,5,0)</f>
        <v>#N/A</v>
      </c>
      <c r="F76" s="55" t="e">
        <f t="shared" si="2"/>
        <v>#N/A</v>
      </c>
      <c r="G76" s="56" t="e">
        <f>VLOOKUP(B76,PEX_price_12_2021!B:G,6,0)</f>
        <v>#N/A</v>
      </c>
      <c r="H76" s="56" t="e">
        <f>VLOOKUP(B76,PEX_price_12_2021!B:G,4,0)</f>
        <v>#N/A</v>
      </c>
      <c r="I76" s="56" t="e">
        <f>VLOOKUP(B76,PEX_price_12_2021!B:G,3,0)</f>
        <v>#N/A</v>
      </c>
      <c r="J76" s="57"/>
      <c r="K76" s="58" t="e">
        <f t="shared" si="0"/>
        <v>#N/A</v>
      </c>
      <c r="L76" s="59" t="e">
        <f t="shared" si="3"/>
        <v>#N/A</v>
      </c>
      <c r="M76" s="60">
        <f t="shared" si="5"/>
        <v>0</v>
      </c>
      <c r="N76" s="61" t="e">
        <f>IF(OR($B76=PEX_price_12_2021!$B$153,$B76=PEX_price_12_2021!$B$154,$B76=PEX_price_12_2021!$B$155,$B76=PEX_price_12_2021!$B$156,$B76=PEX_price_12_2021!$B$157,$B76=PEX_price_12_2021!$B$158,$B76=PEX_price_12_2021!$B$159,$B76=PEX_price_12_2021!$B$160,$B76=PEX_price_12_2021!$B$161,$B76=PEX_price_12_2021!$B$162,$B76=PEX_price_12_2021!$B$163,$B76=PEX_price_12_2021!$B$164,$B76=PEX_price_12_2021!$B$165,$B76=PEX_price_12_2021!$B$166,$B76=PEX_price_12_2021!$B$167,$B76=PEX_price_12_2021!$B$168,$B76=PEX_price_12_2021!$B$169,$B76=PEX_price_12_2021!$B$170,$B76=PEX_price_12_2021!$B$171,$B76=PEX_price_12_2021!$B$184,$B76=PEX_price_12_2021!$B$185,$B76=PEX_price_12_2021!$B$186,$B76=PEX_price_12_2021!$B$187),$F76*(1-$F$6),(IF(OR($B76=PEX_price_12_2021!$B$5,$B76=PEX_price_12_2021!$B$6,$B76=PEX_price_12_2021!$B$7,$B76=PEX_price_12_2021!$B$8,$B76=PEX_price_12_2021!$B$9,$B76=PEX_price_12_2021!$B$10,$B76=PEX_price_12_2021!$B$11,$B76=PEX_price_12_2021!$B$12,$B76=PEX_price_12_2021!$B$13,$B76=PEX_price_12_2021!$B$14,$B76=PEX_price_12_2021!$B$15,$B76=PEX_price_12_2021!$B$16,$B76=PEX_price_12_2021!$B$17),$F76*(1-$F$4),$F76*(1-$F$5))))</f>
        <v>#N/A</v>
      </c>
      <c r="O76" s="17"/>
      <c r="P76" s="17"/>
      <c r="Q76" s="17"/>
      <c r="V76" s="47" t="e">
        <f>IF(G76='[1]Прайс 2017'!$G$9,L76,0)</f>
        <v>#N/A</v>
      </c>
      <c r="W76" s="38">
        <f t="shared" si="4"/>
        <v>0</v>
      </c>
    </row>
    <row r="77" spans="1:23">
      <c r="A77" s="36">
        <v>63</v>
      </c>
      <c r="B77" s="3"/>
      <c r="C77" s="37">
        <f t="shared" si="1"/>
        <v>2</v>
      </c>
      <c r="D77" s="53" t="e">
        <f>VLOOKUP($C77,PEX_price_12_2021!$B$5:$G$187,2,0)</f>
        <v>#N/A</v>
      </c>
      <c r="E77" s="54" t="e">
        <f>VLOOKUP(B77,PEX_price_12_2021!B:F,5,0)</f>
        <v>#N/A</v>
      </c>
      <c r="F77" s="55" t="e">
        <f t="shared" si="2"/>
        <v>#N/A</v>
      </c>
      <c r="G77" s="56" t="e">
        <f>VLOOKUP(B77,PEX_price_12_2021!B:G,6,0)</f>
        <v>#N/A</v>
      </c>
      <c r="H77" s="56" t="e">
        <f>VLOOKUP(B77,PEX_price_12_2021!B:G,4,0)</f>
        <v>#N/A</v>
      </c>
      <c r="I77" s="56" t="e">
        <f>VLOOKUP(B77,PEX_price_12_2021!B:G,3,0)</f>
        <v>#N/A</v>
      </c>
      <c r="J77" s="57"/>
      <c r="K77" s="58" t="e">
        <f t="shared" si="0"/>
        <v>#N/A</v>
      </c>
      <c r="L77" s="59" t="e">
        <f t="shared" si="3"/>
        <v>#N/A</v>
      </c>
      <c r="M77" s="60">
        <f t="shared" si="5"/>
        <v>0</v>
      </c>
      <c r="N77" s="61" t="e">
        <f>IF(OR($B77=PEX_price_12_2021!$B$153,$B77=PEX_price_12_2021!$B$154,$B77=PEX_price_12_2021!$B$155,$B77=PEX_price_12_2021!$B$156,$B77=PEX_price_12_2021!$B$157,$B77=PEX_price_12_2021!$B$158,$B77=PEX_price_12_2021!$B$159,$B77=PEX_price_12_2021!$B$160,$B77=PEX_price_12_2021!$B$161,$B77=PEX_price_12_2021!$B$162,$B77=PEX_price_12_2021!$B$163,$B77=PEX_price_12_2021!$B$164,$B77=PEX_price_12_2021!$B$165,$B77=PEX_price_12_2021!$B$166,$B77=PEX_price_12_2021!$B$167,$B77=PEX_price_12_2021!$B$168,$B77=PEX_price_12_2021!$B$169,$B77=PEX_price_12_2021!$B$170,$B77=PEX_price_12_2021!$B$171,$B77=PEX_price_12_2021!$B$184,$B77=PEX_price_12_2021!$B$185,$B77=PEX_price_12_2021!$B$186,$B77=PEX_price_12_2021!$B$187),$F77*(1-$F$6),(IF(OR($B77=PEX_price_12_2021!$B$5,$B77=PEX_price_12_2021!$B$6,$B77=PEX_price_12_2021!$B$7,$B77=PEX_price_12_2021!$B$8,$B77=PEX_price_12_2021!$B$9,$B77=PEX_price_12_2021!$B$10,$B77=PEX_price_12_2021!$B$11,$B77=PEX_price_12_2021!$B$12,$B77=PEX_price_12_2021!$B$13,$B77=PEX_price_12_2021!$B$14,$B77=PEX_price_12_2021!$B$15,$B77=PEX_price_12_2021!$B$16,$B77=PEX_price_12_2021!$B$17),$F77*(1-$F$4),$F77*(1-$F$5))))</f>
        <v>#N/A</v>
      </c>
      <c r="O77" s="17"/>
      <c r="P77" s="17"/>
      <c r="Q77" s="17"/>
      <c r="V77" s="47" t="e">
        <f>IF(G77='[1]Прайс 2017'!$G$9,L77,0)</f>
        <v>#N/A</v>
      </c>
      <c r="W77" s="38">
        <f t="shared" si="4"/>
        <v>0</v>
      </c>
    </row>
    <row r="78" spans="1:23">
      <c r="A78" s="36">
        <v>64</v>
      </c>
      <c r="B78" s="3"/>
      <c r="C78" s="37">
        <f t="shared" si="1"/>
        <v>2</v>
      </c>
      <c r="D78" s="53" t="e">
        <f>VLOOKUP($C78,PEX_price_12_2021!$B$5:$G$187,2,0)</f>
        <v>#N/A</v>
      </c>
      <c r="E78" s="54" t="e">
        <f>VLOOKUP(B78,PEX_price_12_2021!B:F,5,0)</f>
        <v>#N/A</v>
      </c>
      <c r="F78" s="55" t="e">
        <f t="shared" si="2"/>
        <v>#N/A</v>
      </c>
      <c r="G78" s="56" t="e">
        <f>VLOOKUP(B78,PEX_price_12_2021!B:G,6,0)</f>
        <v>#N/A</v>
      </c>
      <c r="H78" s="56" t="e">
        <f>VLOOKUP(B78,PEX_price_12_2021!B:G,4,0)</f>
        <v>#N/A</v>
      </c>
      <c r="I78" s="56" t="e">
        <f>VLOOKUP(B78,PEX_price_12_2021!B:G,3,0)</f>
        <v>#N/A</v>
      </c>
      <c r="J78" s="57"/>
      <c r="K78" s="58" t="e">
        <f t="shared" si="0"/>
        <v>#N/A</v>
      </c>
      <c r="L78" s="59" t="e">
        <f t="shared" si="3"/>
        <v>#N/A</v>
      </c>
      <c r="M78" s="60">
        <f t="shared" si="5"/>
        <v>0</v>
      </c>
      <c r="N78" s="61" t="e">
        <f>IF(OR($B78=PEX_price_12_2021!$B$153,$B78=PEX_price_12_2021!$B$154,$B78=PEX_price_12_2021!$B$155,$B78=PEX_price_12_2021!$B$156,$B78=PEX_price_12_2021!$B$157,$B78=PEX_price_12_2021!$B$158,$B78=PEX_price_12_2021!$B$159,$B78=PEX_price_12_2021!$B$160,$B78=PEX_price_12_2021!$B$161,$B78=PEX_price_12_2021!$B$162,$B78=PEX_price_12_2021!$B$163,$B78=PEX_price_12_2021!$B$164,$B78=PEX_price_12_2021!$B$165,$B78=PEX_price_12_2021!$B$166,$B78=PEX_price_12_2021!$B$167,$B78=PEX_price_12_2021!$B$168,$B78=PEX_price_12_2021!$B$169,$B78=PEX_price_12_2021!$B$170,$B78=PEX_price_12_2021!$B$171,$B78=PEX_price_12_2021!$B$184,$B78=PEX_price_12_2021!$B$185,$B78=PEX_price_12_2021!$B$186,$B78=PEX_price_12_2021!$B$187),$F78*(1-$F$6),(IF(OR($B78=PEX_price_12_2021!$B$5,$B78=PEX_price_12_2021!$B$6,$B78=PEX_price_12_2021!$B$7,$B78=PEX_price_12_2021!$B$8,$B78=PEX_price_12_2021!$B$9,$B78=PEX_price_12_2021!$B$10,$B78=PEX_price_12_2021!$B$11,$B78=PEX_price_12_2021!$B$12,$B78=PEX_price_12_2021!$B$13,$B78=PEX_price_12_2021!$B$14,$B78=PEX_price_12_2021!$B$15,$B78=PEX_price_12_2021!$B$16,$B78=PEX_price_12_2021!$B$17),$F78*(1-$F$4),$F78*(1-$F$5))))</f>
        <v>#N/A</v>
      </c>
      <c r="O78" s="17"/>
      <c r="P78" s="17"/>
      <c r="Q78" s="17"/>
      <c r="V78" s="47" t="e">
        <f>IF(G78='[1]Прайс 2017'!$G$9,L78,0)</f>
        <v>#N/A</v>
      </c>
      <c r="W78" s="38">
        <f t="shared" si="4"/>
        <v>0</v>
      </c>
    </row>
    <row r="79" spans="1:23">
      <c r="A79" s="36">
        <v>65</v>
      </c>
      <c r="B79" s="73"/>
      <c r="C79" s="37">
        <f t="shared" si="1"/>
        <v>2</v>
      </c>
      <c r="D79" s="53" t="e">
        <f>VLOOKUP($C79,PEX_price_12_2021!$B$5:$G$187,2,0)</f>
        <v>#N/A</v>
      </c>
      <c r="E79" s="54" t="e">
        <f>VLOOKUP(B79,PEX_price_12_2021!B:F,5,0)</f>
        <v>#N/A</v>
      </c>
      <c r="F79" s="55" t="e">
        <f t="shared" si="2"/>
        <v>#N/A</v>
      </c>
      <c r="G79" s="56" t="e">
        <f>VLOOKUP(B79,PEX_price_12_2021!B:G,6,0)</f>
        <v>#N/A</v>
      </c>
      <c r="H79" s="56" t="e">
        <f>VLOOKUP(B79,PEX_price_12_2021!B:G,4,0)</f>
        <v>#N/A</v>
      </c>
      <c r="I79" s="56" t="e">
        <f>VLOOKUP(B79,PEX_price_12_2021!B:G,3,0)</f>
        <v>#N/A</v>
      </c>
      <c r="J79" s="57"/>
      <c r="K79" s="58" t="e">
        <f t="shared" ref="K79:K142" si="6">N79</f>
        <v>#N/A</v>
      </c>
      <c r="L79" s="59" t="e">
        <f t="shared" si="3"/>
        <v>#N/A</v>
      </c>
      <c r="M79" s="60">
        <f t="shared" si="5"/>
        <v>0</v>
      </c>
      <c r="N79" s="61" t="e">
        <f>IF(OR($B79=PEX_price_12_2021!$B$153,$B79=PEX_price_12_2021!$B$154,$B79=PEX_price_12_2021!$B$155,$B79=PEX_price_12_2021!$B$156,$B79=PEX_price_12_2021!$B$157,$B79=PEX_price_12_2021!$B$158,$B79=PEX_price_12_2021!$B$159,$B79=PEX_price_12_2021!$B$160,$B79=PEX_price_12_2021!$B$161,$B79=PEX_price_12_2021!$B$162,$B79=PEX_price_12_2021!$B$163,$B79=PEX_price_12_2021!$B$164,$B79=PEX_price_12_2021!$B$165,$B79=PEX_price_12_2021!$B$166,$B79=PEX_price_12_2021!$B$167,$B79=PEX_price_12_2021!$B$168,$B79=PEX_price_12_2021!$B$169,$B79=PEX_price_12_2021!$B$170,$B79=PEX_price_12_2021!$B$171,$B79=PEX_price_12_2021!$B$184,$B79=PEX_price_12_2021!$B$185,$B79=PEX_price_12_2021!$B$186,$B79=PEX_price_12_2021!$B$187),$F79*(1-$F$6),(IF(OR($B79=PEX_price_12_2021!$B$5,$B79=PEX_price_12_2021!$B$6,$B79=PEX_price_12_2021!$B$7,$B79=PEX_price_12_2021!$B$8,$B79=PEX_price_12_2021!$B$9,$B79=PEX_price_12_2021!$B$10,$B79=PEX_price_12_2021!$B$11,$B79=PEX_price_12_2021!$B$12,$B79=PEX_price_12_2021!$B$13,$B79=PEX_price_12_2021!$B$14,$B79=PEX_price_12_2021!$B$15,$B79=PEX_price_12_2021!$B$16,$B79=PEX_price_12_2021!$B$17),$F79*(1-$F$4),$F79*(1-$F$5))))</f>
        <v>#N/A</v>
      </c>
      <c r="O79" s="17"/>
      <c r="P79" s="17"/>
      <c r="Q79" s="17"/>
      <c r="V79" s="47" t="e">
        <f>IF(G79='[1]Прайс 2017'!$G$9,L79,0)</f>
        <v>#N/A</v>
      </c>
      <c r="W79" s="38">
        <f t="shared" si="4"/>
        <v>0</v>
      </c>
    </row>
    <row r="80" spans="1:23">
      <c r="A80" s="36">
        <v>66</v>
      </c>
      <c r="B80" s="73"/>
      <c r="C80" s="37">
        <f t="shared" ref="C80:C143" si="7">IF(B80&gt;1,B80,2)</f>
        <v>2</v>
      </c>
      <c r="D80" s="53" t="e">
        <f>VLOOKUP($C80,PEX_price_12_2021!$B$5:$G$187,2,0)</f>
        <v>#N/A</v>
      </c>
      <c r="E80" s="54" t="e">
        <f>VLOOKUP(B80,PEX_price_12_2021!B:F,5,0)</f>
        <v>#N/A</v>
      </c>
      <c r="F80" s="55" t="e">
        <f t="shared" ref="F80:F143" si="8">E80*$F$2</f>
        <v>#N/A</v>
      </c>
      <c r="G80" s="56" t="e">
        <f>VLOOKUP(B80,PEX_price_12_2021!B:G,6,0)</f>
        <v>#N/A</v>
      </c>
      <c r="H80" s="56" t="e">
        <f>VLOOKUP(B80,PEX_price_12_2021!B:G,4,0)</f>
        <v>#N/A</v>
      </c>
      <c r="I80" s="56" t="e">
        <f>VLOOKUP(B80,PEX_price_12_2021!B:G,3,0)</f>
        <v>#N/A</v>
      </c>
      <c r="J80" s="57"/>
      <c r="K80" s="58" t="e">
        <f t="shared" si="6"/>
        <v>#N/A</v>
      </c>
      <c r="L80" s="59" t="e">
        <f t="shared" ref="L80:L143" si="9">K80*J80</f>
        <v>#N/A</v>
      </c>
      <c r="M80" s="60">
        <f t="shared" si="5"/>
        <v>0</v>
      </c>
      <c r="N80" s="61" t="e">
        <f>IF(OR($B80=PEX_price_12_2021!$B$153,$B80=PEX_price_12_2021!$B$154,$B80=PEX_price_12_2021!$B$155,$B80=PEX_price_12_2021!$B$156,$B80=PEX_price_12_2021!$B$157,$B80=PEX_price_12_2021!$B$158,$B80=PEX_price_12_2021!$B$159,$B80=PEX_price_12_2021!$B$160,$B80=PEX_price_12_2021!$B$161,$B80=PEX_price_12_2021!$B$162,$B80=PEX_price_12_2021!$B$163,$B80=PEX_price_12_2021!$B$164,$B80=PEX_price_12_2021!$B$165,$B80=PEX_price_12_2021!$B$166,$B80=PEX_price_12_2021!$B$167,$B80=PEX_price_12_2021!$B$168,$B80=PEX_price_12_2021!$B$169,$B80=PEX_price_12_2021!$B$170,$B80=PEX_price_12_2021!$B$171,$B80=PEX_price_12_2021!$B$184,$B80=PEX_price_12_2021!$B$185,$B80=PEX_price_12_2021!$B$186,$B80=PEX_price_12_2021!$B$187),$F80*(1-$F$6),(IF(OR($B80=PEX_price_12_2021!$B$5,$B80=PEX_price_12_2021!$B$6,$B80=PEX_price_12_2021!$B$7,$B80=PEX_price_12_2021!$B$8,$B80=PEX_price_12_2021!$B$9,$B80=PEX_price_12_2021!$B$10,$B80=PEX_price_12_2021!$B$11,$B80=PEX_price_12_2021!$B$12,$B80=PEX_price_12_2021!$B$13,$B80=PEX_price_12_2021!$B$14,$B80=PEX_price_12_2021!$B$15,$B80=PEX_price_12_2021!$B$16,$B80=PEX_price_12_2021!$B$17),$F80*(1-$F$4),$F80*(1-$F$5))))</f>
        <v>#N/A</v>
      </c>
      <c r="O80" s="17"/>
      <c r="P80" s="17"/>
      <c r="Q80" s="17"/>
      <c r="V80" s="47" t="e">
        <f>IF(G80='[1]Прайс 2017'!$G$9,L80,0)</f>
        <v>#N/A</v>
      </c>
      <c r="W80" s="38">
        <f t="shared" ref="W80:W143" si="10">IF(B80&gt;1,V80,0)</f>
        <v>0</v>
      </c>
    </row>
    <row r="81" spans="1:23">
      <c r="A81" s="36">
        <v>67</v>
      </c>
      <c r="B81" s="73"/>
      <c r="C81" s="37">
        <f t="shared" si="7"/>
        <v>2</v>
      </c>
      <c r="D81" s="53" t="e">
        <f>VLOOKUP($C81,PEX_price_12_2021!$B$5:$G$187,2,0)</f>
        <v>#N/A</v>
      </c>
      <c r="E81" s="54" t="e">
        <f>VLOOKUP(B81,PEX_price_12_2021!B:F,5,0)</f>
        <v>#N/A</v>
      </c>
      <c r="F81" s="55" t="e">
        <f t="shared" si="8"/>
        <v>#N/A</v>
      </c>
      <c r="G81" s="56" t="e">
        <f>VLOOKUP(B81,PEX_price_12_2021!B:G,6,0)</f>
        <v>#N/A</v>
      </c>
      <c r="H81" s="56" t="e">
        <f>VLOOKUP(B81,PEX_price_12_2021!B:G,4,0)</f>
        <v>#N/A</v>
      </c>
      <c r="I81" s="56" t="e">
        <f>VLOOKUP(B81,PEX_price_12_2021!B:G,3,0)</f>
        <v>#N/A</v>
      </c>
      <c r="J81" s="57"/>
      <c r="K81" s="58" t="e">
        <f t="shared" si="6"/>
        <v>#N/A</v>
      </c>
      <c r="L81" s="59" t="e">
        <f t="shared" si="9"/>
        <v>#N/A</v>
      </c>
      <c r="M81" s="60">
        <f t="shared" ref="M81:M144" si="11">IF(B81&gt;1,L81,0)</f>
        <v>0</v>
      </c>
      <c r="N81" s="61" t="e">
        <f>IF(OR($B81=PEX_price_12_2021!$B$153,$B81=PEX_price_12_2021!$B$154,$B81=PEX_price_12_2021!$B$155,$B81=PEX_price_12_2021!$B$156,$B81=PEX_price_12_2021!$B$157,$B81=PEX_price_12_2021!$B$158,$B81=PEX_price_12_2021!$B$159,$B81=PEX_price_12_2021!$B$160,$B81=PEX_price_12_2021!$B$161,$B81=PEX_price_12_2021!$B$162,$B81=PEX_price_12_2021!$B$163,$B81=PEX_price_12_2021!$B$164,$B81=PEX_price_12_2021!$B$165,$B81=PEX_price_12_2021!$B$166,$B81=PEX_price_12_2021!$B$167,$B81=PEX_price_12_2021!$B$168,$B81=PEX_price_12_2021!$B$169,$B81=PEX_price_12_2021!$B$170,$B81=PEX_price_12_2021!$B$171,$B81=PEX_price_12_2021!$B$184,$B81=PEX_price_12_2021!$B$185,$B81=PEX_price_12_2021!$B$186,$B81=PEX_price_12_2021!$B$187),$F81*(1-$F$6),(IF(OR($B81=PEX_price_12_2021!$B$5,$B81=PEX_price_12_2021!$B$6,$B81=PEX_price_12_2021!$B$7,$B81=PEX_price_12_2021!$B$8,$B81=PEX_price_12_2021!$B$9,$B81=PEX_price_12_2021!$B$10,$B81=PEX_price_12_2021!$B$11,$B81=PEX_price_12_2021!$B$12,$B81=PEX_price_12_2021!$B$13,$B81=PEX_price_12_2021!$B$14,$B81=PEX_price_12_2021!$B$15,$B81=PEX_price_12_2021!$B$16,$B81=PEX_price_12_2021!$B$17),$F81*(1-$F$4),$F81*(1-$F$5))))</f>
        <v>#N/A</v>
      </c>
      <c r="O81" s="17"/>
      <c r="P81" s="17"/>
      <c r="Q81" s="17"/>
      <c r="V81" s="47" t="e">
        <f>IF(G81='[1]Прайс 2017'!$G$9,L81,0)</f>
        <v>#N/A</v>
      </c>
      <c r="W81" s="38">
        <f t="shared" si="10"/>
        <v>0</v>
      </c>
    </row>
    <row r="82" spans="1:23">
      <c r="A82" s="36">
        <v>68</v>
      </c>
      <c r="B82" s="73"/>
      <c r="C82" s="37">
        <f t="shared" si="7"/>
        <v>2</v>
      </c>
      <c r="D82" s="53" t="e">
        <f>VLOOKUP($C82,PEX_price_12_2021!$B$5:$G$187,2,0)</f>
        <v>#N/A</v>
      </c>
      <c r="E82" s="54" t="e">
        <f>VLOOKUP(B82,PEX_price_12_2021!B:F,5,0)</f>
        <v>#N/A</v>
      </c>
      <c r="F82" s="55" t="e">
        <f t="shared" si="8"/>
        <v>#N/A</v>
      </c>
      <c r="G82" s="56" t="e">
        <f>VLOOKUP(B82,PEX_price_12_2021!B:G,6,0)</f>
        <v>#N/A</v>
      </c>
      <c r="H82" s="56" t="e">
        <f>VLOOKUP(B82,PEX_price_12_2021!B:G,4,0)</f>
        <v>#N/A</v>
      </c>
      <c r="I82" s="56" t="e">
        <f>VLOOKUP(B82,PEX_price_12_2021!B:G,3,0)</f>
        <v>#N/A</v>
      </c>
      <c r="J82" s="57"/>
      <c r="K82" s="58" t="e">
        <f t="shared" si="6"/>
        <v>#N/A</v>
      </c>
      <c r="L82" s="59" t="e">
        <f t="shared" si="9"/>
        <v>#N/A</v>
      </c>
      <c r="M82" s="60">
        <f t="shared" si="11"/>
        <v>0</v>
      </c>
      <c r="N82" s="61" t="e">
        <f>IF(OR($B82=PEX_price_12_2021!$B$153,$B82=PEX_price_12_2021!$B$154,$B82=PEX_price_12_2021!$B$155,$B82=PEX_price_12_2021!$B$156,$B82=PEX_price_12_2021!$B$157,$B82=PEX_price_12_2021!$B$158,$B82=PEX_price_12_2021!$B$159,$B82=PEX_price_12_2021!$B$160,$B82=PEX_price_12_2021!$B$161,$B82=PEX_price_12_2021!$B$162,$B82=PEX_price_12_2021!$B$163,$B82=PEX_price_12_2021!$B$164,$B82=PEX_price_12_2021!$B$165,$B82=PEX_price_12_2021!$B$166,$B82=PEX_price_12_2021!$B$167,$B82=PEX_price_12_2021!$B$168,$B82=PEX_price_12_2021!$B$169,$B82=PEX_price_12_2021!$B$170,$B82=PEX_price_12_2021!$B$171,$B82=PEX_price_12_2021!$B$184,$B82=PEX_price_12_2021!$B$185,$B82=PEX_price_12_2021!$B$186,$B82=PEX_price_12_2021!$B$187),$F82*(1-$F$6),(IF(OR($B82=PEX_price_12_2021!$B$5,$B82=PEX_price_12_2021!$B$6,$B82=PEX_price_12_2021!$B$7,$B82=PEX_price_12_2021!$B$8,$B82=PEX_price_12_2021!$B$9,$B82=PEX_price_12_2021!$B$10,$B82=PEX_price_12_2021!$B$11,$B82=PEX_price_12_2021!$B$12,$B82=PEX_price_12_2021!$B$13,$B82=PEX_price_12_2021!$B$14,$B82=PEX_price_12_2021!$B$15,$B82=PEX_price_12_2021!$B$16,$B82=PEX_price_12_2021!$B$17),$F82*(1-$F$4),$F82*(1-$F$5))))</f>
        <v>#N/A</v>
      </c>
      <c r="O82" s="17"/>
      <c r="P82" s="17"/>
      <c r="Q82" s="17"/>
      <c r="V82" s="47" t="e">
        <f>IF(G82='[1]Прайс 2017'!$G$9,L82,0)</f>
        <v>#N/A</v>
      </c>
      <c r="W82" s="38">
        <f t="shared" si="10"/>
        <v>0</v>
      </c>
    </row>
    <row r="83" spans="1:23">
      <c r="A83" s="36">
        <v>69</v>
      </c>
      <c r="B83" s="73"/>
      <c r="C83" s="37">
        <f t="shared" si="7"/>
        <v>2</v>
      </c>
      <c r="D83" s="53" t="e">
        <f>VLOOKUP($C83,PEX_price_12_2021!$B$5:$G$187,2,0)</f>
        <v>#N/A</v>
      </c>
      <c r="E83" s="54" t="e">
        <f>VLOOKUP(B83,PEX_price_12_2021!B:F,5,0)</f>
        <v>#N/A</v>
      </c>
      <c r="F83" s="55" t="e">
        <f t="shared" si="8"/>
        <v>#N/A</v>
      </c>
      <c r="G83" s="56" t="e">
        <f>VLOOKUP(B83,PEX_price_12_2021!B:G,6,0)</f>
        <v>#N/A</v>
      </c>
      <c r="H83" s="56" t="e">
        <f>VLOOKUP(B83,PEX_price_12_2021!B:G,4,0)</f>
        <v>#N/A</v>
      </c>
      <c r="I83" s="56" t="e">
        <f>VLOOKUP(B83,PEX_price_12_2021!B:G,3,0)</f>
        <v>#N/A</v>
      </c>
      <c r="J83" s="57"/>
      <c r="K83" s="58" t="e">
        <f t="shared" si="6"/>
        <v>#N/A</v>
      </c>
      <c r="L83" s="59" t="e">
        <f t="shared" si="9"/>
        <v>#N/A</v>
      </c>
      <c r="M83" s="60">
        <f t="shared" si="11"/>
        <v>0</v>
      </c>
      <c r="N83" s="61" t="e">
        <f>IF(OR($B83=PEX_price_12_2021!$B$153,$B83=PEX_price_12_2021!$B$154,$B83=PEX_price_12_2021!$B$155,$B83=PEX_price_12_2021!$B$156,$B83=PEX_price_12_2021!$B$157,$B83=PEX_price_12_2021!$B$158,$B83=PEX_price_12_2021!$B$159,$B83=PEX_price_12_2021!$B$160,$B83=PEX_price_12_2021!$B$161,$B83=PEX_price_12_2021!$B$162,$B83=PEX_price_12_2021!$B$163,$B83=PEX_price_12_2021!$B$164,$B83=PEX_price_12_2021!$B$165,$B83=PEX_price_12_2021!$B$166,$B83=PEX_price_12_2021!$B$167,$B83=PEX_price_12_2021!$B$168,$B83=PEX_price_12_2021!$B$169,$B83=PEX_price_12_2021!$B$170,$B83=PEX_price_12_2021!$B$171,$B83=PEX_price_12_2021!$B$184,$B83=PEX_price_12_2021!$B$185,$B83=PEX_price_12_2021!$B$186,$B83=PEX_price_12_2021!$B$187),$F83*(1-$F$6),(IF(OR($B83=PEX_price_12_2021!$B$5,$B83=PEX_price_12_2021!$B$6,$B83=PEX_price_12_2021!$B$7,$B83=PEX_price_12_2021!$B$8,$B83=PEX_price_12_2021!$B$9,$B83=PEX_price_12_2021!$B$10,$B83=PEX_price_12_2021!$B$11,$B83=PEX_price_12_2021!$B$12,$B83=PEX_price_12_2021!$B$13,$B83=PEX_price_12_2021!$B$14,$B83=PEX_price_12_2021!$B$15,$B83=PEX_price_12_2021!$B$16,$B83=PEX_price_12_2021!$B$17),$F83*(1-$F$4),$F83*(1-$F$5))))</f>
        <v>#N/A</v>
      </c>
      <c r="O83" s="17"/>
      <c r="P83" s="17"/>
      <c r="Q83" s="17"/>
      <c r="V83" s="47" t="e">
        <f>IF(G83='[1]Прайс 2017'!$G$9,L83,0)</f>
        <v>#N/A</v>
      </c>
      <c r="W83" s="38">
        <f t="shared" si="10"/>
        <v>0</v>
      </c>
    </row>
    <row r="84" spans="1:23">
      <c r="A84" s="36">
        <v>70</v>
      </c>
      <c r="B84" s="3"/>
      <c r="C84" s="37">
        <f t="shared" si="7"/>
        <v>2</v>
      </c>
      <c r="D84" s="53" t="e">
        <f>VLOOKUP($C84,PEX_price_12_2021!$B$5:$G$187,2,0)</f>
        <v>#N/A</v>
      </c>
      <c r="E84" s="54" t="e">
        <f>VLOOKUP(B84,PEX_price_12_2021!B:F,5,0)</f>
        <v>#N/A</v>
      </c>
      <c r="F84" s="55" t="e">
        <f t="shared" si="8"/>
        <v>#N/A</v>
      </c>
      <c r="G84" s="56" t="e">
        <f>VLOOKUP(B84,PEX_price_12_2021!B:G,6,0)</f>
        <v>#N/A</v>
      </c>
      <c r="H84" s="56" t="e">
        <f>VLOOKUP(B84,PEX_price_12_2021!B:G,4,0)</f>
        <v>#N/A</v>
      </c>
      <c r="I84" s="56" t="e">
        <f>VLOOKUP(B84,PEX_price_12_2021!B:G,3,0)</f>
        <v>#N/A</v>
      </c>
      <c r="J84" s="57"/>
      <c r="K84" s="58" t="e">
        <f t="shared" si="6"/>
        <v>#N/A</v>
      </c>
      <c r="L84" s="59" t="e">
        <f t="shared" si="9"/>
        <v>#N/A</v>
      </c>
      <c r="M84" s="60">
        <f t="shared" si="11"/>
        <v>0</v>
      </c>
      <c r="N84" s="61" t="e">
        <f>IF(OR($B84=PEX_price_12_2021!$B$153,$B84=PEX_price_12_2021!$B$154,$B84=PEX_price_12_2021!$B$155,$B84=PEX_price_12_2021!$B$156,$B84=PEX_price_12_2021!$B$157,$B84=PEX_price_12_2021!$B$158,$B84=PEX_price_12_2021!$B$159,$B84=PEX_price_12_2021!$B$160,$B84=PEX_price_12_2021!$B$161,$B84=PEX_price_12_2021!$B$162,$B84=PEX_price_12_2021!$B$163,$B84=PEX_price_12_2021!$B$164,$B84=PEX_price_12_2021!$B$165,$B84=PEX_price_12_2021!$B$166,$B84=PEX_price_12_2021!$B$167,$B84=PEX_price_12_2021!$B$168,$B84=PEX_price_12_2021!$B$169,$B84=PEX_price_12_2021!$B$170,$B84=PEX_price_12_2021!$B$171,$B84=PEX_price_12_2021!$B$184,$B84=PEX_price_12_2021!$B$185,$B84=PEX_price_12_2021!$B$186,$B84=PEX_price_12_2021!$B$187),$F84*(1-$F$6),(IF(OR($B84=PEX_price_12_2021!$B$5,$B84=PEX_price_12_2021!$B$6,$B84=PEX_price_12_2021!$B$7,$B84=PEX_price_12_2021!$B$8,$B84=PEX_price_12_2021!$B$9,$B84=PEX_price_12_2021!$B$10,$B84=PEX_price_12_2021!$B$11,$B84=PEX_price_12_2021!$B$12,$B84=PEX_price_12_2021!$B$13,$B84=PEX_price_12_2021!$B$14,$B84=PEX_price_12_2021!$B$15,$B84=PEX_price_12_2021!$B$16,$B84=PEX_price_12_2021!$B$17),$F84*(1-$F$4),$F84*(1-$F$5))))</f>
        <v>#N/A</v>
      </c>
      <c r="O84" s="17"/>
      <c r="P84" s="17"/>
      <c r="Q84" s="17"/>
      <c r="V84" s="47" t="e">
        <f>IF(G84='[1]Прайс 2017'!$G$9,L84,0)</f>
        <v>#N/A</v>
      </c>
      <c r="W84" s="38">
        <f t="shared" si="10"/>
        <v>0</v>
      </c>
    </row>
    <row r="85" spans="1:23">
      <c r="A85" s="36">
        <v>71</v>
      </c>
      <c r="B85" s="3"/>
      <c r="C85" s="37">
        <f t="shared" si="7"/>
        <v>2</v>
      </c>
      <c r="D85" s="53" t="e">
        <f>VLOOKUP($C85,PEX_price_12_2021!$B$5:$G$187,2,0)</f>
        <v>#N/A</v>
      </c>
      <c r="E85" s="54" t="e">
        <f>VLOOKUP(B85,PEX_price_12_2021!B:F,5,0)</f>
        <v>#N/A</v>
      </c>
      <c r="F85" s="55" t="e">
        <f t="shared" si="8"/>
        <v>#N/A</v>
      </c>
      <c r="G85" s="56" t="e">
        <f>VLOOKUP(B85,PEX_price_12_2021!B:G,6,0)</f>
        <v>#N/A</v>
      </c>
      <c r="H85" s="56" t="e">
        <f>VLOOKUP(B85,PEX_price_12_2021!B:G,4,0)</f>
        <v>#N/A</v>
      </c>
      <c r="I85" s="56" t="e">
        <f>VLOOKUP(B85,PEX_price_12_2021!B:G,3,0)</f>
        <v>#N/A</v>
      </c>
      <c r="J85" s="57"/>
      <c r="K85" s="58" t="e">
        <f t="shared" si="6"/>
        <v>#N/A</v>
      </c>
      <c r="L85" s="59" t="e">
        <f t="shared" si="9"/>
        <v>#N/A</v>
      </c>
      <c r="M85" s="60">
        <f t="shared" si="11"/>
        <v>0</v>
      </c>
      <c r="N85" s="61" t="e">
        <f>IF(OR($B85=PEX_price_12_2021!$B$153,$B85=PEX_price_12_2021!$B$154,$B85=PEX_price_12_2021!$B$155,$B85=PEX_price_12_2021!$B$156,$B85=PEX_price_12_2021!$B$157,$B85=PEX_price_12_2021!$B$158,$B85=PEX_price_12_2021!$B$159,$B85=PEX_price_12_2021!$B$160,$B85=PEX_price_12_2021!$B$161,$B85=PEX_price_12_2021!$B$162,$B85=PEX_price_12_2021!$B$163,$B85=PEX_price_12_2021!$B$164,$B85=PEX_price_12_2021!$B$165,$B85=PEX_price_12_2021!$B$166,$B85=PEX_price_12_2021!$B$167,$B85=PEX_price_12_2021!$B$168,$B85=PEX_price_12_2021!$B$169,$B85=PEX_price_12_2021!$B$170,$B85=PEX_price_12_2021!$B$171,$B85=PEX_price_12_2021!$B$184,$B85=PEX_price_12_2021!$B$185,$B85=PEX_price_12_2021!$B$186,$B85=PEX_price_12_2021!$B$187),$F85*(1-$F$6),(IF(OR($B85=PEX_price_12_2021!$B$5,$B85=PEX_price_12_2021!$B$6,$B85=PEX_price_12_2021!$B$7,$B85=PEX_price_12_2021!$B$8,$B85=PEX_price_12_2021!$B$9,$B85=PEX_price_12_2021!$B$10,$B85=PEX_price_12_2021!$B$11,$B85=PEX_price_12_2021!$B$12,$B85=PEX_price_12_2021!$B$13,$B85=PEX_price_12_2021!$B$14,$B85=PEX_price_12_2021!$B$15,$B85=PEX_price_12_2021!$B$16,$B85=PEX_price_12_2021!$B$17),$F85*(1-$F$4),$F85*(1-$F$5))))</f>
        <v>#N/A</v>
      </c>
      <c r="O85" s="17"/>
      <c r="P85" s="17"/>
      <c r="Q85" s="17"/>
      <c r="V85" s="47" t="e">
        <f>IF(G85='[1]Прайс 2017'!$G$9,L85,0)</f>
        <v>#N/A</v>
      </c>
      <c r="W85" s="38">
        <f t="shared" si="10"/>
        <v>0</v>
      </c>
    </row>
    <row r="86" spans="1:23">
      <c r="A86" s="36">
        <v>72</v>
      </c>
      <c r="B86" s="3"/>
      <c r="C86" s="37">
        <f t="shared" si="7"/>
        <v>2</v>
      </c>
      <c r="D86" s="53" t="e">
        <f>VLOOKUP($C86,PEX_price_12_2021!$B$5:$G$187,2,0)</f>
        <v>#N/A</v>
      </c>
      <c r="E86" s="54" t="e">
        <f>VLOOKUP(B86,PEX_price_12_2021!B:F,5,0)</f>
        <v>#N/A</v>
      </c>
      <c r="F86" s="55" t="e">
        <f t="shared" si="8"/>
        <v>#N/A</v>
      </c>
      <c r="G86" s="56" t="e">
        <f>VLOOKUP(B86,PEX_price_12_2021!B:G,6,0)</f>
        <v>#N/A</v>
      </c>
      <c r="H86" s="56" t="e">
        <f>VLOOKUP(B86,PEX_price_12_2021!B:G,4,0)</f>
        <v>#N/A</v>
      </c>
      <c r="I86" s="56" t="e">
        <f>VLOOKUP(B86,PEX_price_12_2021!B:G,3,0)</f>
        <v>#N/A</v>
      </c>
      <c r="J86" s="57"/>
      <c r="K86" s="58" t="e">
        <f t="shared" si="6"/>
        <v>#N/A</v>
      </c>
      <c r="L86" s="59" t="e">
        <f t="shared" si="9"/>
        <v>#N/A</v>
      </c>
      <c r="M86" s="60">
        <f t="shared" si="11"/>
        <v>0</v>
      </c>
      <c r="N86" s="61" t="e">
        <f>IF(OR($B86=PEX_price_12_2021!$B$153,$B86=PEX_price_12_2021!$B$154,$B86=PEX_price_12_2021!$B$155,$B86=PEX_price_12_2021!$B$156,$B86=PEX_price_12_2021!$B$157,$B86=PEX_price_12_2021!$B$158,$B86=PEX_price_12_2021!$B$159,$B86=PEX_price_12_2021!$B$160,$B86=PEX_price_12_2021!$B$161,$B86=PEX_price_12_2021!$B$162,$B86=PEX_price_12_2021!$B$163,$B86=PEX_price_12_2021!$B$164,$B86=PEX_price_12_2021!$B$165,$B86=PEX_price_12_2021!$B$166,$B86=PEX_price_12_2021!$B$167,$B86=PEX_price_12_2021!$B$168,$B86=PEX_price_12_2021!$B$169,$B86=PEX_price_12_2021!$B$170,$B86=PEX_price_12_2021!$B$171,$B86=PEX_price_12_2021!$B$184,$B86=PEX_price_12_2021!$B$185,$B86=PEX_price_12_2021!$B$186,$B86=PEX_price_12_2021!$B$187),$F86*(1-$F$6),(IF(OR($B86=PEX_price_12_2021!$B$5,$B86=PEX_price_12_2021!$B$6,$B86=PEX_price_12_2021!$B$7,$B86=PEX_price_12_2021!$B$8,$B86=PEX_price_12_2021!$B$9,$B86=PEX_price_12_2021!$B$10,$B86=PEX_price_12_2021!$B$11,$B86=PEX_price_12_2021!$B$12,$B86=PEX_price_12_2021!$B$13,$B86=PEX_price_12_2021!$B$14,$B86=PEX_price_12_2021!$B$15,$B86=PEX_price_12_2021!$B$16,$B86=PEX_price_12_2021!$B$17),$F86*(1-$F$4),$F86*(1-$F$5))))</f>
        <v>#N/A</v>
      </c>
      <c r="O86" s="17"/>
      <c r="P86" s="17"/>
      <c r="Q86" s="17"/>
      <c r="V86" s="47" t="e">
        <f>IF(G86='[1]Прайс 2017'!$G$9,L86,0)</f>
        <v>#N/A</v>
      </c>
      <c r="W86" s="38">
        <f t="shared" si="10"/>
        <v>0</v>
      </c>
    </row>
    <row r="87" spans="1:23">
      <c r="A87" s="36">
        <v>73</v>
      </c>
      <c r="B87" s="3"/>
      <c r="C87" s="37">
        <f t="shared" si="7"/>
        <v>2</v>
      </c>
      <c r="D87" s="53" t="e">
        <f>VLOOKUP($C87,PEX_price_12_2021!$B$5:$G$187,2,0)</f>
        <v>#N/A</v>
      </c>
      <c r="E87" s="54" t="e">
        <f>VLOOKUP(B87,PEX_price_12_2021!B:F,5,0)</f>
        <v>#N/A</v>
      </c>
      <c r="F87" s="55" t="e">
        <f t="shared" si="8"/>
        <v>#N/A</v>
      </c>
      <c r="G87" s="56" t="e">
        <f>VLOOKUP(B87,PEX_price_12_2021!B:G,6,0)</f>
        <v>#N/A</v>
      </c>
      <c r="H87" s="56" t="e">
        <f>VLOOKUP(B87,PEX_price_12_2021!B:G,4,0)</f>
        <v>#N/A</v>
      </c>
      <c r="I87" s="56" t="e">
        <f>VLOOKUP(B87,PEX_price_12_2021!B:G,3,0)</f>
        <v>#N/A</v>
      </c>
      <c r="J87" s="57"/>
      <c r="K87" s="58" t="e">
        <f t="shared" si="6"/>
        <v>#N/A</v>
      </c>
      <c r="L87" s="59" t="e">
        <f t="shared" si="9"/>
        <v>#N/A</v>
      </c>
      <c r="M87" s="60">
        <f t="shared" si="11"/>
        <v>0</v>
      </c>
      <c r="N87" s="61" t="e">
        <f>IF(OR($B87=PEX_price_12_2021!$B$153,$B87=PEX_price_12_2021!$B$154,$B87=PEX_price_12_2021!$B$155,$B87=PEX_price_12_2021!$B$156,$B87=PEX_price_12_2021!$B$157,$B87=PEX_price_12_2021!$B$158,$B87=PEX_price_12_2021!$B$159,$B87=PEX_price_12_2021!$B$160,$B87=PEX_price_12_2021!$B$161,$B87=PEX_price_12_2021!$B$162,$B87=PEX_price_12_2021!$B$163,$B87=PEX_price_12_2021!$B$164,$B87=PEX_price_12_2021!$B$165,$B87=PEX_price_12_2021!$B$166,$B87=PEX_price_12_2021!$B$167,$B87=PEX_price_12_2021!$B$168,$B87=PEX_price_12_2021!$B$169,$B87=PEX_price_12_2021!$B$170,$B87=PEX_price_12_2021!$B$171,$B87=PEX_price_12_2021!$B$184,$B87=PEX_price_12_2021!$B$185,$B87=PEX_price_12_2021!$B$186,$B87=PEX_price_12_2021!$B$187),$F87*(1-$F$6),(IF(OR($B87=PEX_price_12_2021!$B$5,$B87=PEX_price_12_2021!$B$6,$B87=PEX_price_12_2021!$B$7,$B87=PEX_price_12_2021!$B$8,$B87=PEX_price_12_2021!$B$9,$B87=PEX_price_12_2021!$B$10,$B87=PEX_price_12_2021!$B$11,$B87=PEX_price_12_2021!$B$12,$B87=PEX_price_12_2021!$B$13,$B87=PEX_price_12_2021!$B$14,$B87=PEX_price_12_2021!$B$15,$B87=PEX_price_12_2021!$B$16,$B87=PEX_price_12_2021!$B$17),$F87*(1-$F$4),$F87*(1-$F$5))))</f>
        <v>#N/A</v>
      </c>
      <c r="O87" s="17"/>
      <c r="P87" s="17"/>
      <c r="Q87" s="17"/>
      <c r="V87" s="47" t="e">
        <f>IF(G87='[1]Прайс 2017'!$G$9,L87,0)</f>
        <v>#N/A</v>
      </c>
      <c r="W87" s="38">
        <f t="shared" si="10"/>
        <v>0</v>
      </c>
    </row>
    <row r="88" spans="1:23">
      <c r="A88" s="36">
        <v>74</v>
      </c>
      <c r="B88" s="3"/>
      <c r="C88" s="37">
        <f t="shared" si="7"/>
        <v>2</v>
      </c>
      <c r="D88" s="53" t="e">
        <f>VLOOKUP($C88,PEX_price_12_2021!$B$5:$G$187,2,0)</f>
        <v>#N/A</v>
      </c>
      <c r="E88" s="54" t="e">
        <f>VLOOKUP(B88,PEX_price_12_2021!B:F,5,0)</f>
        <v>#N/A</v>
      </c>
      <c r="F88" s="55" t="e">
        <f t="shared" si="8"/>
        <v>#N/A</v>
      </c>
      <c r="G88" s="56" t="e">
        <f>VLOOKUP(B88,PEX_price_12_2021!B:G,6,0)</f>
        <v>#N/A</v>
      </c>
      <c r="H88" s="56" t="e">
        <f>VLOOKUP(B88,PEX_price_12_2021!B:G,4,0)</f>
        <v>#N/A</v>
      </c>
      <c r="I88" s="56" t="e">
        <f>VLOOKUP(B88,PEX_price_12_2021!B:G,3,0)</f>
        <v>#N/A</v>
      </c>
      <c r="J88" s="57"/>
      <c r="K88" s="58" t="e">
        <f t="shared" si="6"/>
        <v>#N/A</v>
      </c>
      <c r="L88" s="59" t="e">
        <f t="shared" si="9"/>
        <v>#N/A</v>
      </c>
      <c r="M88" s="60">
        <f t="shared" si="11"/>
        <v>0</v>
      </c>
      <c r="N88" s="61" t="e">
        <f>IF(OR($B88=PEX_price_12_2021!$B$153,$B88=PEX_price_12_2021!$B$154,$B88=PEX_price_12_2021!$B$155,$B88=PEX_price_12_2021!$B$156,$B88=PEX_price_12_2021!$B$157,$B88=PEX_price_12_2021!$B$158,$B88=PEX_price_12_2021!$B$159,$B88=PEX_price_12_2021!$B$160,$B88=PEX_price_12_2021!$B$161,$B88=PEX_price_12_2021!$B$162,$B88=PEX_price_12_2021!$B$163,$B88=PEX_price_12_2021!$B$164,$B88=PEX_price_12_2021!$B$165,$B88=PEX_price_12_2021!$B$166,$B88=PEX_price_12_2021!$B$167,$B88=PEX_price_12_2021!$B$168,$B88=PEX_price_12_2021!$B$169,$B88=PEX_price_12_2021!$B$170,$B88=PEX_price_12_2021!$B$171,$B88=PEX_price_12_2021!$B$184,$B88=PEX_price_12_2021!$B$185,$B88=PEX_price_12_2021!$B$186,$B88=PEX_price_12_2021!$B$187),$F88*(1-$F$6),(IF(OR($B88=PEX_price_12_2021!$B$5,$B88=PEX_price_12_2021!$B$6,$B88=PEX_price_12_2021!$B$7,$B88=PEX_price_12_2021!$B$8,$B88=PEX_price_12_2021!$B$9,$B88=PEX_price_12_2021!$B$10,$B88=PEX_price_12_2021!$B$11,$B88=PEX_price_12_2021!$B$12,$B88=PEX_price_12_2021!$B$13,$B88=PEX_price_12_2021!$B$14,$B88=PEX_price_12_2021!$B$15,$B88=PEX_price_12_2021!$B$16,$B88=PEX_price_12_2021!$B$17),$F88*(1-$F$4),$F88*(1-$F$5))))</f>
        <v>#N/A</v>
      </c>
      <c r="O88" s="17"/>
      <c r="P88" s="17"/>
      <c r="Q88" s="17"/>
      <c r="V88" s="47" t="e">
        <f>IF(G88='[1]Прайс 2017'!$G$9,L88,0)</f>
        <v>#N/A</v>
      </c>
      <c r="W88" s="38">
        <f t="shared" si="10"/>
        <v>0</v>
      </c>
    </row>
    <row r="89" spans="1:23">
      <c r="A89" s="36">
        <v>75</v>
      </c>
      <c r="B89" s="3"/>
      <c r="C89" s="37">
        <f t="shared" si="7"/>
        <v>2</v>
      </c>
      <c r="D89" s="53" t="e">
        <f>VLOOKUP($C89,PEX_price_12_2021!$B$5:$G$187,2,0)</f>
        <v>#N/A</v>
      </c>
      <c r="E89" s="54" t="e">
        <f>VLOOKUP(B89,PEX_price_12_2021!B:F,5,0)</f>
        <v>#N/A</v>
      </c>
      <c r="F89" s="55" t="e">
        <f t="shared" si="8"/>
        <v>#N/A</v>
      </c>
      <c r="G89" s="56" t="e">
        <f>VLOOKUP(B89,PEX_price_12_2021!B:G,6,0)</f>
        <v>#N/A</v>
      </c>
      <c r="H89" s="56" t="e">
        <f>VLOOKUP(B89,PEX_price_12_2021!B:G,4,0)</f>
        <v>#N/A</v>
      </c>
      <c r="I89" s="56" t="e">
        <f>VLOOKUP(B89,PEX_price_12_2021!B:G,3,0)</f>
        <v>#N/A</v>
      </c>
      <c r="J89" s="57"/>
      <c r="K89" s="58" t="e">
        <f t="shared" si="6"/>
        <v>#N/A</v>
      </c>
      <c r="L89" s="59" t="e">
        <f t="shared" si="9"/>
        <v>#N/A</v>
      </c>
      <c r="M89" s="60">
        <f t="shared" si="11"/>
        <v>0</v>
      </c>
      <c r="N89" s="61" t="e">
        <f>IF(OR($B89=PEX_price_12_2021!$B$153,$B89=PEX_price_12_2021!$B$154,$B89=PEX_price_12_2021!$B$155,$B89=PEX_price_12_2021!$B$156,$B89=PEX_price_12_2021!$B$157,$B89=PEX_price_12_2021!$B$158,$B89=PEX_price_12_2021!$B$159,$B89=PEX_price_12_2021!$B$160,$B89=PEX_price_12_2021!$B$161,$B89=PEX_price_12_2021!$B$162,$B89=PEX_price_12_2021!$B$163,$B89=PEX_price_12_2021!$B$164,$B89=PEX_price_12_2021!$B$165,$B89=PEX_price_12_2021!$B$166,$B89=PEX_price_12_2021!$B$167,$B89=PEX_price_12_2021!$B$168,$B89=PEX_price_12_2021!$B$169,$B89=PEX_price_12_2021!$B$170,$B89=PEX_price_12_2021!$B$171,$B89=PEX_price_12_2021!$B$184,$B89=PEX_price_12_2021!$B$185,$B89=PEX_price_12_2021!$B$186,$B89=PEX_price_12_2021!$B$187),$F89*(1-$F$6),(IF(OR($B89=PEX_price_12_2021!$B$5,$B89=PEX_price_12_2021!$B$6,$B89=PEX_price_12_2021!$B$7,$B89=PEX_price_12_2021!$B$8,$B89=PEX_price_12_2021!$B$9,$B89=PEX_price_12_2021!$B$10,$B89=PEX_price_12_2021!$B$11,$B89=PEX_price_12_2021!$B$12,$B89=PEX_price_12_2021!$B$13,$B89=PEX_price_12_2021!$B$14,$B89=PEX_price_12_2021!$B$15,$B89=PEX_price_12_2021!$B$16,$B89=PEX_price_12_2021!$B$17),$F89*(1-$F$4),$F89*(1-$F$5))))</f>
        <v>#N/A</v>
      </c>
      <c r="O89" s="17"/>
      <c r="P89" s="17"/>
      <c r="Q89" s="17"/>
      <c r="V89" s="47" t="e">
        <f>IF(G89='[1]Прайс 2017'!$G$9,L89,0)</f>
        <v>#N/A</v>
      </c>
      <c r="W89" s="38">
        <f t="shared" si="10"/>
        <v>0</v>
      </c>
    </row>
    <row r="90" spans="1:23">
      <c r="A90" s="36">
        <v>76</v>
      </c>
      <c r="B90" s="3"/>
      <c r="C90" s="37">
        <f t="shared" si="7"/>
        <v>2</v>
      </c>
      <c r="D90" s="53" t="e">
        <f>VLOOKUP($C90,PEX_price_12_2021!$B$5:$G$187,2,0)</f>
        <v>#N/A</v>
      </c>
      <c r="E90" s="54" t="e">
        <f>VLOOKUP(B90,PEX_price_12_2021!B:F,5,0)</f>
        <v>#N/A</v>
      </c>
      <c r="F90" s="55" t="e">
        <f t="shared" si="8"/>
        <v>#N/A</v>
      </c>
      <c r="G90" s="56" t="e">
        <f>VLOOKUP(B90,PEX_price_12_2021!B:G,6,0)</f>
        <v>#N/A</v>
      </c>
      <c r="H90" s="56" t="e">
        <f>VLOOKUP(B90,PEX_price_12_2021!B:G,4,0)</f>
        <v>#N/A</v>
      </c>
      <c r="I90" s="56" t="e">
        <f>VLOOKUP(B90,PEX_price_12_2021!B:G,3,0)</f>
        <v>#N/A</v>
      </c>
      <c r="J90" s="57"/>
      <c r="K90" s="58" t="e">
        <f t="shared" si="6"/>
        <v>#N/A</v>
      </c>
      <c r="L90" s="59" t="e">
        <f t="shared" si="9"/>
        <v>#N/A</v>
      </c>
      <c r="M90" s="60">
        <f t="shared" si="11"/>
        <v>0</v>
      </c>
      <c r="N90" s="61" t="e">
        <f>IF(OR($B90=PEX_price_12_2021!$B$153,$B90=PEX_price_12_2021!$B$154,$B90=PEX_price_12_2021!$B$155,$B90=PEX_price_12_2021!$B$156,$B90=PEX_price_12_2021!$B$157,$B90=PEX_price_12_2021!$B$158,$B90=PEX_price_12_2021!$B$159,$B90=PEX_price_12_2021!$B$160,$B90=PEX_price_12_2021!$B$161,$B90=PEX_price_12_2021!$B$162,$B90=PEX_price_12_2021!$B$163,$B90=PEX_price_12_2021!$B$164,$B90=PEX_price_12_2021!$B$165,$B90=PEX_price_12_2021!$B$166,$B90=PEX_price_12_2021!$B$167,$B90=PEX_price_12_2021!$B$168,$B90=PEX_price_12_2021!$B$169,$B90=PEX_price_12_2021!$B$170,$B90=PEX_price_12_2021!$B$171,$B90=PEX_price_12_2021!$B$184,$B90=PEX_price_12_2021!$B$185,$B90=PEX_price_12_2021!$B$186,$B90=PEX_price_12_2021!$B$187),$F90*(1-$F$6),(IF(OR($B90=PEX_price_12_2021!$B$5,$B90=PEX_price_12_2021!$B$6,$B90=PEX_price_12_2021!$B$7,$B90=PEX_price_12_2021!$B$8,$B90=PEX_price_12_2021!$B$9,$B90=PEX_price_12_2021!$B$10,$B90=PEX_price_12_2021!$B$11,$B90=PEX_price_12_2021!$B$12,$B90=PEX_price_12_2021!$B$13,$B90=PEX_price_12_2021!$B$14,$B90=PEX_price_12_2021!$B$15,$B90=PEX_price_12_2021!$B$16,$B90=PEX_price_12_2021!$B$17),$F90*(1-$F$4),$F90*(1-$F$5))))</f>
        <v>#N/A</v>
      </c>
      <c r="O90" s="17"/>
      <c r="P90" s="17"/>
      <c r="Q90" s="17"/>
      <c r="V90" s="47" t="e">
        <f>IF(G90='[1]Прайс 2017'!$G$9,L90,0)</f>
        <v>#N/A</v>
      </c>
      <c r="W90" s="38">
        <f t="shared" si="10"/>
        <v>0</v>
      </c>
    </row>
    <row r="91" spans="1:23">
      <c r="A91" s="36">
        <v>77</v>
      </c>
      <c r="B91" s="3"/>
      <c r="C91" s="37">
        <f t="shared" si="7"/>
        <v>2</v>
      </c>
      <c r="D91" s="53" t="e">
        <f>VLOOKUP($C91,PEX_price_12_2021!$B$5:$G$187,2,0)</f>
        <v>#N/A</v>
      </c>
      <c r="E91" s="54" t="e">
        <f>VLOOKUP(B91,PEX_price_12_2021!B:F,5,0)</f>
        <v>#N/A</v>
      </c>
      <c r="F91" s="55" t="e">
        <f t="shared" si="8"/>
        <v>#N/A</v>
      </c>
      <c r="G91" s="56" t="e">
        <f>VLOOKUP(B91,PEX_price_12_2021!B:G,6,0)</f>
        <v>#N/A</v>
      </c>
      <c r="H91" s="56" t="e">
        <f>VLOOKUP(B91,PEX_price_12_2021!B:G,4,0)</f>
        <v>#N/A</v>
      </c>
      <c r="I91" s="56" t="e">
        <f>VLOOKUP(B91,PEX_price_12_2021!B:G,3,0)</f>
        <v>#N/A</v>
      </c>
      <c r="J91" s="57"/>
      <c r="K91" s="58" t="e">
        <f t="shared" si="6"/>
        <v>#N/A</v>
      </c>
      <c r="L91" s="59" t="e">
        <f t="shared" si="9"/>
        <v>#N/A</v>
      </c>
      <c r="M91" s="60">
        <f t="shared" si="11"/>
        <v>0</v>
      </c>
      <c r="N91" s="61" t="e">
        <f>IF(OR($B91=PEX_price_12_2021!$B$153,$B91=PEX_price_12_2021!$B$154,$B91=PEX_price_12_2021!$B$155,$B91=PEX_price_12_2021!$B$156,$B91=PEX_price_12_2021!$B$157,$B91=PEX_price_12_2021!$B$158,$B91=PEX_price_12_2021!$B$159,$B91=PEX_price_12_2021!$B$160,$B91=PEX_price_12_2021!$B$161,$B91=PEX_price_12_2021!$B$162,$B91=PEX_price_12_2021!$B$163,$B91=PEX_price_12_2021!$B$164,$B91=PEX_price_12_2021!$B$165,$B91=PEX_price_12_2021!$B$166,$B91=PEX_price_12_2021!$B$167,$B91=PEX_price_12_2021!$B$168,$B91=PEX_price_12_2021!$B$169,$B91=PEX_price_12_2021!$B$170,$B91=PEX_price_12_2021!$B$171,$B91=PEX_price_12_2021!$B$184,$B91=PEX_price_12_2021!$B$185,$B91=PEX_price_12_2021!$B$186,$B91=PEX_price_12_2021!$B$187),$F91*(1-$F$6),(IF(OR($B91=PEX_price_12_2021!$B$5,$B91=PEX_price_12_2021!$B$6,$B91=PEX_price_12_2021!$B$7,$B91=PEX_price_12_2021!$B$8,$B91=PEX_price_12_2021!$B$9,$B91=PEX_price_12_2021!$B$10,$B91=PEX_price_12_2021!$B$11,$B91=PEX_price_12_2021!$B$12,$B91=PEX_price_12_2021!$B$13,$B91=PEX_price_12_2021!$B$14,$B91=PEX_price_12_2021!$B$15,$B91=PEX_price_12_2021!$B$16,$B91=PEX_price_12_2021!$B$17),$F91*(1-$F$4),$F91*(1-$F$5))))</f>
        <v>#N/A</v>
      </c>
      <c r="O91" s="17"/>
      <c r="P91" s="17"/>
      <c r="Q91" s="17"/>
      <c r="V91" s="47" t="e">
        <f>IF(G91='[1]Прайс 2017'!$G$9,L91,0)</f>
        <v>#N/A</v>
      </c>
      <c r="W91" s="38">
        <f t="shared" si="10"/>
        <v>0</v>
      </c>
    </row>
    <row r="92" spans="1:23">
      <c r="A92" s="36">
        <v>78</v>
      </c>
      <c r="B92" s="3"/>
      <c r="C92" s="37">
        <f t="shared" si="7"/>
        <v>2</v>
      </c>
      <c r="D92" s="53" t="e">
        <f>VLOOKUP($C92,PEX_price_12_2021!$B$5:$G$187,2,0)</f>
        <v>#N/A</v>
      </c>
      <c r="E92" s="54" t="e">
        <f>VLOOKUP(B92,PEX_price_12_2021!B:F,5,0)</f>
        <v>#N/A</v>
      </c>
      <c r="F92" s="55" t="e">
        <f t="shared" si="8"/>
        <v>#N/A</v>
      </c>
      <c r="G92" s="56" t="e">
        <f>VLOOKUP(B92,PEX_price_12_2021!B:G,6,0)</f>
        <v>#N/A</v>
      </c>
      <c r="H92" s="56" t="e">
        <f>VLOOKUP(B92,PEX_price_12_2021!B:G,4,0)</f>
        <v>#N/A</v>
      </c>
      <c r="I92" s="56" t="e">
        <f>VLOOKUP(B92,PEX_price_12_2021!B:G,3,0)</f>
        <v>#N/A</v>
      </c>
      <c r="J92" s="57"/>
      <c r="K92" s="58" t="e">
        <f t="shared" si="6"/>
        <v>#N/A</v>
      </c>
      <c r="L92" s="59" t="e">
        <f t="shared" si="9"/>
        <v>#N/A</v>
      </c>
      <c r="M92" s="60">
        <f t="shared" si="11"/>
        <v>0</v>
      </c>
      <c r="N92" s="61" t="e">
        <f>IF(OR($B92=PEX_price_12_2021!$B$153,$B92=PEX_price_12_2021!$B$154,$B92=PEX_price_12_2021!$B$155,$B92=PEX_price_12_2021!$B$156,$B92=PEX_price_12_2021!$B$157,$B92=PEX_price_12_2021!$B$158,$B92=PEX_price_12_2021!$B$159,$B92=PEX_price_12_2021!$B$160,$B92=PEX_price_12_2021!$B$161,$B92=PEX_price_12_2021!$B$162,$B92=PEX_price_12_2021!$B$163,$B92=PEX_price_12_2021!$B$164,$B92=PEX_price_12_2021!$B$165,$B92=PEX_price_12_2021!$B$166,$B92=PEX_price_12_2021!$B$167,$B92=PEX_price_12_2021!$B$168,$B92=PEX_price_12_2021!$B$169,$B92=PEX_price_12_2021!$B$170,$B92=PEX_price_12_2021!$B$171,$B92=PEX_price_12_2021!$B$184,$B92=PEX_price_12_2021!$B$185,$B92=PEX_price_12_2021!$B$186,$B92=PEX_price_12_2021!$B$187),$F92*(1-$F$6),(IF(OR($B92=PEX_price_12_2021!$B$5,$B92=PEX_price_12_2021!$B$6,$B92=PEX_price_12_2021!$B$7,$B92=PEX_price_12_2021!$B$8,$B92=PEX_price_12_2021!$B$9,$B92=PEX_price_12_2021!$B$10,$B92=PEX_price_12_2021!$B$11,$B92=PEX_price_12_2021!$B$12,$B92=PEX_price_12_2021!$B$13,$B92=PEX_price_12_2021!$B$14,$B92=PEX_price_12_2021!$B$15,$B92=PEX_price_12_2021!$B$16,$B92=PEX_price_12_2021!$B$17),$F92*(1-$F$4),$F92*(1-$F$5))))</f>
        <v>#N/A</v>
      </c>
      <c r="O92" s="17"/>
      <c r="P92" s="17"/>
      <c r="Q92" s="17"/>
      <c r="V92" s="47" t="e">
        <f>IF(G92='[1]Прайс 2017'!$G$9,L92,0)</f>
        <v>#N/A</v>
      </c>
      <c r="W92" s="38">
        <f t="shared" si="10"/>
        <v>0</v>
      </c>
    </row>
    <row r="93" spans="1:23">
      <c r="A93" s="36">
        <v>79</v>
      </c>
      <c r="B93" s="3"/>
      <c r="C93" s="37">
        <f t="shared" si="7"/>
        <v>2</v>
      </c>
      <c r="D93" s="53" t="e">
        <f>VLOOKUP($C93,PEX_price_12_2021!$B$5:$G$187,2,0)</f>
        <v>#N/A</v>
      </c>
      <c r="E93" s="54" t="e">
        <f>VLOOKUP(B93,PEX_price_12_2021!B:F,5,0)</f>
        <v>#N/A</v>
      </c>
      <c r="F93" s="55" t="e">
        <f t="shared" si="8"/>
        <v>#N/A</v>
      </c>
      <c r="G93" s="56" t="e">
        <f>VLOOKUP(B93,PEX_price_12_2021!B:G,6,0)</f>
        <v>#N/A</v>
      </c>
      <c r="H93" s="56" t="e">
        <f>VLOOKUP(B93,PEX_price_12_2021!B:G,4,0)</f>
        <v>#N/A</v>
      </c>
      <c r="I93" s="56" t="e">
        <f>VLOOKUP(B93,PEX_price_12_2021!B:G,3,0)</f>
        <v>#N/A</v>
      </c>
      <c r="J93" s="57"/>
      <c r="K93" s="58" t="e">
        <f t="shared" si="6"/>
        <v>#N/A</v>
      </c>
      <c r="L93" s="59" t="e">
        <f t="shared" si="9"/>
        <v>#N/A</v>
      </c>
      <c r="M93" s="60">
        <f t="shared" si="11"/>
        <v>0</v>
      </c>
      <c r="N93" s="61" t="e">
        <f>IF(OR($B93=PEX_price_12_2021!$B$153,$B93=PEX_price_12_2021!$B$154,$B93=PEX_price_12_2021!$B$155,$B93=PEX_price_12_2021!$B$156,$B93=PEX_price_12_2021!$B$157,$B93=PEX_price_12_2021!$B$158,$B93=PEX_price_12_2021!$B$159,$B93=PEX_price_12_2021!$B$160,$B93=PEX_price_12_2021!$B$161,$B93=PEX_price_12_2021!$B$162,$B93=PEX_price_12_2021!$B$163,$B93=PEX_price_12_2021!$B$164,$B93=PEX_price_12_2021!$B$165,$B93=PEX_price_12_2021!$B$166,$B93=PEX_price_12_2021!$B$167,$B93=PEX_price_12_2021!$B$168,$B93=PEX_price_12_2021!$B$169,$B93=PEX_price_12_2021!$B$170,$B93=PEX_price_12_2021!$B$171,$B93=PEX_price_12_2021!$B$184,$B93=PEX_price_12_2021!$B$185,$B93=PEX_price_12_2021!$B$186,$B93=PEX_price_12_2021!$B$187),$F93*(1-$F$6),(IF(OR($B93=PEX_price_12_2021!$B$5,$B93=PEX_price_12_2021!$B$6,$B93=PEX_price_12_2021!$B$7,$B93=PEX_price_12_2021!$B$8,$B93=PEX_price_12_2021!$B$9,$B93=PEX_price_12_2021!$B$10,$B93=PEX_price_12_2021!$B$11,$B93=PEX_price_12_2021!$B$12,$B93=PEX_price_12_2021!$B$13,$B93=PEX_price_12_2021!$B$14,$B93=PEX_price_12_2021!$B$15,$B93=PEX_price_12_2021!$B$16,$B93=PEX_price_12_2021!$B$17),$F93*(1-$F$4),$F93*(1-$F$5))))</f>
        <v>#N/A</v>
      </c>
      <c r="O93" s="17"/>
      <c r="P93" s="17"/>
      <c r="Q93" s="17"/>
      <c r="V93" s="47" t="e">
        <f>IF(G93='[1]Прайс 2017'!$G$9,L93,0)</f>
        <v>#N/A</v>
      </c>
      <c r="W93" s="38">
        <f t="shared" si="10"/>
        <v>0</v>
      </c>
    </row>
    <row r="94" spans="1:23">
      <c r="A94" s="36">
        <v>80</v>
      </c>
      <c r="B94" s="73"/>
      <c r="C94" s="37">
        <f t="shared" si="7"/>
        <v>2</v>
      </c>
      <c r="D94" s="53" t="e">
        <f>VLOOKUP($C94,PEX_price_12_2021!$B$5:$G$187,2,0)</f>
        <v>#N/A</v>
      </c>
      <c r="E94" s="54" t="e">
        <f>VLOOKUP(B94,PEX_price_12_2021!B:F,5,0)</f>
        <v>#N/A</v>
      </c>
      <c r="F94" s="55" t="e">
        <f t="shared" si="8"/>
        <v>#N/A</v>
      </c>
      <c r="G94" s="56" t="e">
        <f>VLOOKUP(B94,PEX_price_12_2021!B:G,6,0)</f>
        <v>#N/A</v>
      </c>
      <c r="H94" s="56" t="e">
        <f>VLOOKUP(B94,PEX_price_12_2021!B:G,4,0)</f>
        <v>#N/A</v>
      </c>
      <c r="I94" s="56" t="e">
        <f>VLOOKUP(B94,PEX_price_12_2021!B:G,3,0)</f>
        <v>#N/A</v>
      </c>
      <c r="J94" s="57"/>
      <c r="K94" s="58" t="e">
        <f t="shared" si="6"/>
        <v>#N/A</v>
      </c>
      <c r="L94" s="59" t="e">
        <f t="shared" si="9"/>
        <v>#N/A</v>
      </c>
      <c r="M94" s="60">
        <f t="shared" si="11"/>
        <v>0</v>
      </c>
      <c r="N94" s="61" t="e">
        <f>IF(OR($B94=PEX_price_12_2021!$B$153,$B94=PEX_price_12_2021!$B$154,$B94=PEX_price_12_2021!$B$155,$B94=PEX_price_12_2021!$B$156,$B94=PEX_price_12_2021!$B$157,$B94=PEX_price_12_2021!$B$158,$B94=PEX_price_12_2021!$B$159,$B94=PEX_price_12_2021!$B$160,$B94=PEX_price_12_2021!$B$161,$B94=PEX_price_12_2021!$B$162,$B94=PEX_price_12_2021!$B$163,$B94=PEX_price_12_2021!$B$164,$B94=PEX_price_12_2021!$B$165,$B94=PEX_price_12_2021!$B$166,$B94=PEX_price_12_2021!$B$167,$B94=PEX_price_12_2021!$B$168,$B94=PEX_price_12_2021!$B$169,$B94=PEX_price_12_2021!$B$170,$B94=PEX_price_12_2021!$B$171,$B94=PEX_price_12_2021!$B$184,$B94=PEX_price_12_2021!$B$185,$B94=PEX_price_12_2021!$B$186,$B94=PEX_price_12_2021!$B$187),$F94*(1-$F$6),(IF(OR($B94=PEX_price_12_2021!$B$5,$B94=PEX_price_12_2021!$B$6,$B94=PEX_price_12_2021!$B$7,$B94=PEX_price_12_2021!$B$8,$B94=PEX_price_12_2021!$B$9,$B94=PEX_price_12_2021!$B$10,$B94=PEX_price_12_2021!$B$11,$B94=PEX_price_12_2021!$B$12,$B94=PEX_price_12_2021!$B$13,$B94=PEX_price_12_2021!$B$14,$B94=PEX_price_12_2021!$B$15,$B94=PEX_price_12_2021!$B$16,$B94=PEX_price_12_2021!$B$17),$F94*(1-$F$4),$F94*(1-$F$5))))</f>
        <v>#N/A</v>
      </c>
      <c r="O94" s="17"/>
      <c r="P94" s="17"/>
      <c r="Q94" s="17"/>
      <c r="V94" s="47" t="e">
        <f>IF(G94='[1]Прайс 2017'!$G$9,L94,0)</f>
        <v>#N/A</v>
      </c>
      <c r="W94" s="38">
        <f t="shared" si="10"/>
        <v>0</v>
      </c>
    </row>
    <row r="95" spans="1:23">
      <c r="A95" s="36">
        <v>81</v>
      </c>
      <c r="B95" s="73"/>
      <c r="C95" s="37">
        <f t="shared" si="7"/>
        <v>2</v>
      </c>
      <c r="D95" s="53" t="e">
        <f>VLOOKUP($C95,PEX_price_12_2021!$B$5:$G$187,2,0)</f>
        <v>#N/A</v>
      </c>
      <c r="E95" s="54" t="e">
        <f>VLOOKUP(B95,PEX_price_12_2021!B:F,5,0)</f>
        <v>#N/A</v>
      </c>
      <c r="F95" s="55" t="e">
        <f t="shared" si="8"/>
        <v>#N/A</v>
      </c>
      <c r="G95" s="56" t="e">
        <f>VLOOKUP(B95,PEX_price_12_2021!B:G,6,0)</f>
        <v>#N/A</v>
      </c>
      <c r="H95" s="56" t="e">
        <f>VLOOKUP(B95,PEX_price_12_2021!B:G,4,0)</f>
        <v>#N/A</v>
      </c>
      <c r="I95" s="56" t="e">
        <f>VLOOKUP(B95,PEX_price_12_2021!B:G,3,0)</f>
        <v>#N/A</v>
      </c>
      <c r="J95" s="57"/>
      <c r="K95" s="58" t="e">
        <f t="shared" si="6"/>
        <v>#N/A</v>
      </c>
      <c r="L95" s="59" t="e">
        <f t="shared" si="9"/>
        <v>#N/A</v>
      </c>
      <c r="M95" s="60">
        <f t="shared" si="11"/>
        <v>0</v>
      </c>
      <c r="N95" s="61" t="e">
        <f>IF(OR($B95=PEX_price_12_2021!$B$153,$B95=PEX_price_12_2021!$B$154,$B95=PEX_price_12_2021!$B$155,$B95=PEX_price_12_2021!$B$156,$B95=PEX_price_12_2021!$B$157,$B95=PEX_price_12_2021!$B$158,$B95=PEX_price_12_2021!$B$159,$B95=PEX_price_12_2021!$B$160,$B95=PEX_price_12_2021!$B$161,$B95=PEX_price_12_2021!$B$162,$B95=PEX_price_12_2021!$B$163,$B95=PEX_price_12_2021!$B$164,$B95=PEX_price_12_2021!$B$165,$B95=PEX_price_12_2021!$B$166,$B95=PEX_price_12_2021!$B$167,$B95=PEX_price_12_2021!$B$168,$B95=PEX_price_12_2021!$B$169,$B95=PEX_price_12_2021!$B$170,$B95=PEX_price_12_2021!$B$171,$B95=PEX_price_12_2021!$B$184,$B95=PEX_price_12_2021!$B$185,$B95=PEX_price_12_2021!$B$186,$B95=PEX_price_12_2021!$B$187),$F95*(1-$F$6),(IF(OR($B95=PEX_price_12_2021!$B$5,$B95=PEX_price_12_2021!$B$6,$B95=PEX_price_12_2021!$B$7,$B95=PEX_price_12_2021!$B$8,$B95=PEX_price_12_2021!$B$9,$B95=PEX_price_12_2021!$B$10,$B95=PEX_price_12_2021!$B$11,$B95=PEX_price_12_2021!$B$12,$B95=PEX_price_12_2021!$B$13,$B95=PEX_price_12_2021!$B$14,$B95=PEX_price_12_2021!$B$15,$B95=PEX_price_12_2021!$B$16,$B95=PEX_price_12_2021!$B$17),$F95*(1-$F$4),$F95*(1-$F$5))))</f>
        <v>#N/A</v>
      </c>
      <c r="O95" s="17"/>
      <c r="P95" s="17"/>
      <c r="Q95" s="17"/>
      <c r="V95" s="47" t="e">
        <f>IF(G95='[1]Прайс 2017'!$G$9,L95,0)</f>
        <v>#N/A</v>
      </c>
      <c r="W95" s="38">
        <f t="shared" si="10"/>
        <v>0</v>
      </c>
    </row>
    <row r="96" spans="1:23">
      <c r="A96" s="36">
        <v>82</v>
      </c>
      <c r="B96" s="73"/>
      <c r="C96" s="37">
        <f t="shared" si="7"/>
        <v>2</v>
      </c>
      <c r="D96" s="53" t="e">
        <f>VLOOKUP($C96,PEX_price_12_2021!$B$5:$G$187,2,0)</f>
        <v>#N/A</v>
      </c>
      <c r="E96" s="54" t="e">
        <f>VLOOKUP(B96,PEX_price_12_2021!B:F,5,0)</f>
        <v>#N/A</v>
      </c>
      <c r="F96" s="55" t="e">
        <f t="shared" si="8"/>
        <v>#N/A</v>
      </c>
      <c r="G96" s="56" t="e">
        <f>VLOOKUP(B96,PEX_price_12_2021!B:G,6,0)</f>
        <v>#N/A</v>
      </c>
      <c r="H96" s="56" t="e">
        <f>VLOOKUP(B96,PEX_price_12_2021!B:G,4,0)</f>
        <v>#N/A</v>
      </c>
      <c r="I96" s="56" t="e">
        <f>VLOOKUP(B96,PEX_price_12_2021!B:G,3,0)</f>
        <v>#N/A</v>
      </c>
      <c r="J96" s="57"/>
      <c r="K96" s="58" t="e">
        <f t="shared" si="6"/>
        <v>#N/A</v>
      </c>
      <c r="L96" s="59" t="e">
        <f t="shared" si="9"/>
        <v>#N/A</v>
      </c>
      <c r="M96" s="60">
        <f t="shared" si="11"/>
        <v>0</v>
      </c>
      <c r="N96" s="61" t="e">
        <f>IF(OR($B96=PEX_price_12_2021!$B$153,$B96=PEX_price_12_2021!$B$154,$B96=PEX_price_12_2021!$B$155,$B96=PEX_price_12_2021!$B$156,$B96=PEX_price_12_2021!$B$157,$B96=PEX_price_12_2021!$B$158,$B96=PEX_price_12_2021!$B$159,$B96=PEX_price_12_2021!$B$160,$B96=PEX_price_12_2021!$B$161,$B96=PEX_price_12_2021!$B$162,$B96=PEX_price_12_2021!$B$163,$B96=PEX_price_12_2021!$B$164,$B96=PEX_price_12_2021!$B$165,$B96=PEX_price_12_2021!$B$166,$B96=PEX_price_12_2021!$B$167,$B96=PEX_price_12_2021!$B$168,$B96=PEX_price_12_2021!$B$169,$B96=PEX_price_12_2021!$B$170,$B96=PEX_price_12_2021!$B$171,$B96=PEX_price_12_2021!$B$184,$B96=PEX_price_12_2021!$B$185,$B96=PEX_price_12_2021!$B$186,$B96=PEX_price_12_2021!$B$187),$F96*(1-$F$6),(IF(OR($B96=PEX_price_12_2021!$B$5,$B96=PEX_price_12_2021!$B$6,$B96=PEX_price_12_2021!$B$7,$B96=PEX_price_12_2021!$B$8,$B96=PEX_price_12_2021!$B$9,$B96=PEX_price_12_2021!$B$10,$B96=PEX_price_12_2021!$B$11,$B96=PEX_price_12_2021!$B$12,$B96=PEX_price_12_2021!$B$13,$B96=PEX_price_12_2021!$B$14,$B96=PEX_price_12_2021!$B$15,$B96=PEX_price_12_2021!$B$16,$B96=PEX_price_12_2021!$B$17),$F96*(1-$F$4),$F96*(1-$F$5))))</f>
        <v>#N/A</v>
      </c>
      <c r="O96" s="17"/>
      <c r="P96" s="17"/>
      <c r="Q96" s="17"/>
      <c r="V96" s="47" t="e">
        <f>IF(G96='[1]Прайс 2017'!$G$9,L96,0)</f>
        <v>#N/A</v>
      </c>
      <c r="W96" s="38">
        <f t="shared" si="10"/>
        <v>0</v>
      </c>
    </row>
    <row r="97" spans="1:23">
      <c r="A97" s="36">
        <v>83</v>
      </c>
      <c r="B97" s="3"/>
      <c r="C97" s="37">
        <f t="shared" si="7"/>
        <v>2</v>
      </c>
      <c r="D97" s="53" t="e">
        <f>VLOOKUP($C97,PEX_price_12_2021!$B$5:$G$187,2,0)</f>
        <v>#N/A</v>
      </c>
      <c r="E97" s="54" t="e">
        <f>VLOOKUP(B97,PEX_price_12_2021!B:F,5,0)</f>
        <v>#N/A</v>
      </c>
      <c r="F97" s="55" t="e">
        <f t="shared" si="8"/>
        <v>#N/A</v>
      </c>
      <c r="G97" s="56" t="e">
        <f>VLOOKUP(B97,PEX_price_12_2021!B:G,6,0)</f>
        <v>#N/A</v>
      </c>
      <c r="H97" s="56" t="e">
        <f>VLOOKUP(B97,PEX_price_12_2021!B:G,4,0)</f>
        <v>#N/A</v>
      </c>
      <c r="I97" s="56" t="e">
        <f>VLOOKUP(B97,PEX_price_12_2021!B:G,3,0)</f>
        <v>#N/A</v>
      </c>
      <c r="J97" s="57"/>
      <c r="K97" s="58" t="e">
        <f t="shared" si="6"/>
        <v>#N/A</v>
      </c>
      <c r="L97" s="59" t="e">
        <f t="shared" si="9"/>
        <v>#N/A</v>
      </c>
      <c r="M97" s="60">
        <f t="shared" si="11"/>
        <v>0</v>
      </c>
      <c r="N97" s="61" t="e">
        <f>IF(OR($B97=PEX_price_12_2021!$B$153,$B97=PEX_price_12_2021!$B$154,$B97=PEX_price_12_2021!$B$155,$B97=PEX_price_12_2021!$B$156,$B97=PEX_price_12_2021!$B$157,$B97=PEX_price_12_2021!$B$158,$B97=PEX_price_12_2021!$B$159,$B97=PEX_price_12_2021!$B$160,$B97=PEX_price_12_2021!$B$161,$B97=PEX_price_12_2021!$B$162,$B97=PEX_price_12_2021!$B$163,$B97=PEX_price_12_2021!$B$164,$B97=PEX_price_12_2021!$B$165,$B97=PEX_price_12_2021!$B$166,$B97=PEX_price_12_2021!$B$167,$B97=PEX_price_12_2021!$B$168,$B97=PEX_price_12_2021!$B$169,$B97=PEX_price_12_2021!$B$170,$B97=PEX_price_12_2021!$B$171,$B97=PEX_price_12_2021!$B$184,$B97=PEX_price_12_2021!$B$185,$B97=PEX_price_12_2021!$B$186,$B97=PEX_price_12_2021!$B$187),$F97*(1-$F$6),(IF(OR($B97=PEX_price_12_2021!$B$5,$B97=PEX_price_12_2021!$B$6,$B97=PEX_price_12_2021!$B$7,$B97=PEX_price_12_2021!$B$8,$B97=PEX_price_12_2021!$B$9,$B97=PEX_price_12_2021!$B$10,$B97=PEX_price_12_2021!$B$11,$B97=PEX_price_12_2021!$B$12,$B97=PEX_price_12_2021!$B$13,$B97=PEX_price_12_2021!$B$14,$B97=PEX_price_12_2021!$B$15,$B97=PEX_price_12_2021!$B$16,$B97=PEX_price_12_2021!$B$17),$F97*(1-$F$4),$F97*(1-$F$5))))</f>
        <v>#N/A</v>
      </c>
      <c r="O97" s="17"/>
      <c r="P97" s="17"/>
      <c r="Q97" s="17"/>
      <c r="V97" s="47" t="e">
        <f>IF(G97='[1]Прайс 2017'!$G$9,L97,0)</f>
        <v>#N/A</v>
      </c>
      <c r="W97" s="38">
        <f t="shared" si="10"/>
        <v>0</v>
      </c>
    </row>
    <row r="98" spans="1:23">
      <c r="A98" s="36">
        <v>84</v>
      </c>
      <c r="B98" s="3"/>
      <c r="C98" s="37">
        <f t="shared" si="7"/>
        <v>2</v>
      </c>
      <c r="D98" s="53" t="e">
        <f>VLOOKUP($C98,PEX_price_12_2021!$B$5:$G$187,2,0)</f>
        <v>#N/A</v>
      </c>
      <c r="E98" s="54" t="e">
        <f>VLOOKUP(B98,PEX_price_12_2021!B:F,5,0)</f>
        <v>#N/A</v>
      </c>
      <c r="F98" s="55" t="e">
        <f t="shared" si="8"/>
        <v>#N/A</v>
      </c>
      <c r="G98" s="56" t="e">
        <f>VLOOKUP(B98,PEX_price_12_2021!B:G,6,0)</f>
        <v>#N/A</v>
      </c>
      <c r="H98" s="56" t="e">
        <f>VLOOKUP(B98,PEX_price_12_2021!B:G,4,0)</f>
        <v>#N/A</v>
      </c>
      <c r="I98" s="56" t="e">
        <f>VLOOKUP(B98,PEX_price_12_2021!B:G,3,0)</f>
        <v>#N/A</v>
      </c>
      <c r="J98" s="57"/>
      <c r="K98" s="58" t="e">
        <f t="shared" si="6"/>
        <v>#N/A</v>
      </c>
      <c r="L98" s="59" t="e">
        <f t="shared" si="9"/>
        <v>#N/A</v>
      </c>
      <c r="M98" s="60">
        <f t="shared" si="11"/>
        <v>0</v>
      </c>
      <c r="N98" s="61" t="e">
        <f>IF(OR($B98=PEX_price_12_2021!$B$153,$B98=PEX_price_12_2021!$B$154,$B98=PEX_price_12_2021!$B$155,$B98=PEX_price_12_2021!$B$156,$B98=PEX_price_12_2021!$B$157,$B98=PEX_price_12_2021!$B$158,$B98=PEX_price_12_2021!$B$159,$B98=PEX_price_12_2021!$B$160,$B98=PEX_price_12_2021!$B$161,$B98=PEX_price_12_2021!$B$162,$B98=PEX_price_12_2021!$B$163,$B98=PEX_price_12_2021!$B$164,$B98=PEX_price_12_2021!$B$165,$B98=PEX_price_12_2021!$B$166,$B98=PEX_price_12_2021!$B$167,$B98=PEX_price_12_2021!$B$168,$B98=PEX_price_12_2021!$B$169,$B98=PEX_price_12_2021!$B$170,$B98=PEX_price_12_2021!$B$171,$B98=PEX_price_12_2021!$B$184,$B98=PEX_price_12_2021!$B$185,$B98=PEX_price_12_2021!$B$186,$B98=PEX_price_12_2021!$B$187),$F98*(1-$F$6),(IF(OR($B98=PEX_price_12_2021!$B$5,$B98=PEX_price_12_2021!$B$6,$B98=PEX_price_12_2021!$B$7,$B98=PEX_price_12_2021!$B$8,$B98=PEX_price_12_2021!$B$9,$B98=PEX_price_12_2021!$B$10,$B98=PEX_price_12_2021!$B$11,$B98=PEX_price_12_2021!$B$12,$B98=PEX_price_12_2021!$B$13,$B98=PEX_price_12_2021!$B$14,$B98=PEX_price_12_2021!$B$15,$B98=PEX_price_12_2021!$B$16,$B98=PEX_price_12_2021!$B$17),$F98*(1-$F$4),$F98*(1-$F$5))))</f>
        <v>#N/A</v>
      </c>
      <c r="O98" s="17"/>
      <c r="P98" s="17"/>
      <c r="Q98" s="17"/>
      <c r="V98" s="47" t="e">
        <f>IF(G98='[1]Прайс 2017'!$G$9,L98,0)</f>
        <v>#N/A</v>
      </c>
      <c r="W98" s="38">
        <f t="shared" si="10"/>
        <v>0</v>
      </c>
    </row>
    <row r="99" spans="1:23">
      <c r="A99" s="36">
        <v>85</v>
      </c>
      <c r="B99" s="3"/>
      <c r="C99" s="37">
        <f t="shared" si="7"/>
        <v>2</v>
      </c>
      <c r="D99" s="53" t="e">
        <f>VLOOKUP($C99,PEX_price_12_2021!$B$5:$G$187,2,0)</f>
        <v>#N/A</v>
      </c>
      <c r="E99" s="54" t="e">
        <f>VLOOKUP(B99,PEX_price_12_2021!B:F,5,0)</f>
        <v>#N/A</v>
      </c>
      <c r="F99" s="55" t="e">
        <f t="shared" si="8"/>
        <v>#N/A</v>
      </c>
      <c r="G99" s="56" t="e">
        <f>VLOOKUP(B99,PEX_price_12_2021!B:G,6,0)</f>
        <v>#N/A</v>
      </c>
      <c r="H99" s="56" t="e">
        <f>VLOOKUP(B99,PEX_price_12_2021!B:G,4,0)</f>
        <v>#N/A</v>
      </c>
      <c r="I99" s="56" t="e">
        <f>VLOOKUP(B99,PEX_price_12_2021!B:G,3,0)</f>
        <v>#N/A</v>
      </c>
      <c r="J99" s="57"/>
      <c r="K99" s="58" t="e">
        <f t="shared" si="6"/>
        <v>#N/A</v>
      </c>
      <c r="L99" s="59" t="e">
        <f t="shared" si="9"/>
        <v>#N/A</v>
      </c>
      <c r="M99" s="60">
        <f t="shared" si="11"/>
        <v>0</v>
      </c>
      <c r="N99" s="61" t="e">
        <f>IF(OR($B99=PEX_price_12_2021!$B$153,$B99=PEX_price_12_2021!$B$154,$B99=PEX_price_12_2021!$B$155,$B99=PEX_price_12_2021!$B$156,$B99=PEX_price_12_2021!$B$157,$B99=PEX_price_12_2021!$B$158,$B99=PEX_price_12_2021!$B$159,$B99=PEX_price_12_2021!$B$160,$B99=PEX_price_12_2021!$B$161,$B99=PEX_price_12_2021!$B$162,$B99=PEX_price_12_2021!$B$163,$B99=PEX_price_12_2021!$B$164,$B99=PEX_price_12_2021!$B$165,$B99=PEX_price_12_2021!$B$166,$B99=PEX_price_12_2021!$B$167,$B99=PEX_price_12_2021!$B$168,$B99=PEX_price_12_2021!$B$169,$B99=PEX_price_12_2021!$B$170,$B99=PEX_price_12_2021!$B$171,$B99=PEX_price_12_2021!$B$184,$B99=PEX_price_12_2021!$B$185,$B99=PEX_price_12_2021!$B$186,$B99=PEX_price_12_2021!$B$187),$F99*(1-$F$6),(IF(OR($B99=PEX_price_12_2021!$B$5,$B99=PEX_price_12_2021!$B$6,$B99=PEX_price_12_2021!$B$7,$B99=PEX_price_12_2021!$B$8,$B99=PEX_price_12_2021!$B$9,$B99=PEX_price_12_2021!$B$10,$B99=PEX_price_12_2021!$B$11,$B99=PEX_price_12_2021!$B$12,$B99=PEX_price_12_2021!$B$13,$B99=PEX_price_12_2021!$B$14,$B99=PEX_price_12_2021!$B$15,$B99=PEX_price_12_2021!$B$16,$B99=PEX_price_12_2021!$B$17),$F99*(1-$F$4),$F99*(1-$F$5))))</f>
        <v>#N/A</v>
      </c>
      <c r="O99" s="17"/>
      <c r="P99" s="17"/>
      <c r="Q99" s="17"/>
      <c r="V99" s="47" t="e">
        <f>IF(G99='[1]Прайс 2017'!$G$9,L99,0)</f>
        <v>#N/A</v>
      </c>
      <c r="W99" s="38">
        <f t="shared" si="10"/>
        <v>0</v>
      </c>
    </row>
    <row r="100" spans="1:23">
      <c r="A100" s="36">
        <v>86</v>
      </c>
      <c r="B100" s="3"/>
      <c r="C100" s="37">
        <f t="shared" si="7"/>
        <v>2</v>
      </c>
      <c r="D100" s="53" t="e">
        <f>VLOOKUP($C100,PEX_price_12_2021!$B$5:$G$187,2,0)</f>
        <v>#N/A</v>
      </c>
      <c r="E100" s="54" t="e">
        <f>VLOOKUP(B100,PEX_price_12_2021!B:F,5,0)</f>
        <v>#N/A</v>
      </c>
      <c r="F100" s="55" t="e">
        <f t="shared" si="8"/>
        <v>#N/A</v>
      </c>
      <c r="G100" s="56" t="e">
        <f>VLOOKUP(B100,PEX_price_12_2021!B:G,6,0)</f>
        <v>#N/A</v>
      </c>
      <c r="H100" s="56" t="e">
        <f>VLOOKUP(B100,PEX_price_12_2021!B:G,4,0)</f>
        <v>#N/A</v>
      </c>
      <c r="I100" s="56" t="e">
        <f>VLOOKUP(B100,PEX_price_12_2021!B:G,3,0)</f>
        <v>#N/A</v>
      </c>
      <c r="J100" s="57"/>
      <c r="K100" s="58" t="e">
        <f t="shared" si="6"/>
        <v>#N/A</v>
      </c>
      <c r="L100" s="59" t="e">
        <f t="shared" si="9"/>
        <v>#N/A</v>
      </c>
      <c r="M100" s="60">
        <f t="shared" si="11"/>
        <v>0</v>
      </c>
      <c r="N100" s="61" t="e">
        <f>IF(OR($B100=PEX_price_12_2021!$B$153,$B100=PEX_price_12_2021!$B$154,$B100=PEX_price_12_2021!$B$155,$B100=PEX_price_12_2021!$B$156,$B100=PEX_price_12_2021!$B$157,$B100=PEX_price_12_2021!$B$158,$B100=PEX_price_12_2021!$B$159,$B100=PEX_price_12_2021!$B$160,$B100=PEX_price_12_2021!$B$161,$B100=PEX_price_12_2021!$B$162,$B100=PEX_price_12_2021!$B$163,$B100=PEX_price_12_2021!$B$164,$B100=PEX_price_12_2021!$B$165,$B100=PEX_price_12_2021!$B$166,$B100=PEX_price_12_2021!$B$167,$B100=PEX_price_12_2021!$B$168,$B100=PEX_price_12_2021!$B$169,$B100=PEX_price_12_2021!$B$170,$B100=PEX_price_12_2021!$B$171,$B100=PEX_price_12_2021!$B$184,$B100=PEX_price_12_2021!$B$185,$B100=PEX_price_12_2021!$B$186,$B100=PEX_price_12_2021!$B$187),$F100*(1-$F$6),(IF(OR($B100=PEX_price_12_2021!$B$5,$B100=PEX_price_12_2021!$B$6,$B100=PEX_price_12_2021!$B$7,$B100=PEX_price_12_2021!$B$8,$B100=PEX_price_12_2021!$B$9,$B100=PEX_price_12_2021!$B$10,$B100=PEX_price_12_2021!$B$11,$B100=PEX_price_12_2021!$B$12,$B100=PEX_price_12_2021!$B$13,$B100=PEX_price_12_2021!$B$14,$B100=PEX_price_12_2021!$B$15,$B100=PEX_price_12_2021!$B$16,$B100=PEX_price_12_2021!$B$17),$F100*(1-$F$4),$F100*(1-$F$5))))</f>
        <v>#N/A</v>
      </c>
      <c r="O100" s="17"/>
      <c r="P100" s="17"/>
      <c r="Q100" s="17"/>
      <c r="V100" s="47" t="e">
        <f>IF(G100='[1]Прайс 2017'!$G$9,L100,0)</f>
        <v>#N/A</v>
      </c>
      <c r="W100" s="38">
        <f t="shared" si="10"/>
        <v>0</v>
      </c>
    </row>
    <row r="101" spans="1:23">
      <c r="A101" s="36">
        <v>87</v>
      </c>
      <c r="B101" s="3"/>
      <c r="C101" s="37">
        <f t="shared" si="7"/>
        <v>2</v>
      </c>
      <c r="D101" s="53" t="e">
        <f>VLOOKUP($C101,PEX_price_12_2021!$B$5:$G$187,2,0)</f>
        <v>#N/A</v>
      </c>
      <c r="E101" s="54" t="e">
        <f>VLOOKUP(B101,PEX_price_12_2021!B:F,5,0)</f>
        <v>#N/A</v>
      </c>
      <c r="F101" s="55" t="e">
        <f t="shared" si="8"/>
        <v>#N/A</v>
      </c>
      <c r="G101" s="56" t="e">
        <f>VLOOKUP(B101,PEX_price_12_2021!B:G,6,0)</f>
        <v>#N/A</v>
      </c>
      <c r="H101" s="56" t="e">
        <f>VLOOKUP(B101,PEX_price_12_2021!B:G,4,0)</f>
        <v>#N/A</v>
      </c>
      <c r="I101" s="56" t="e">
        <f>VLOOKUP(B101,PEX_price_12_2021!B:G,3,0)</f>
        <v>#N/A</v>
      </c>
      <c r="J101" s="57"/>
      <c r="K101" s="58" t="e">
        <f t="shared" si="6"/>
        <v>#N/A</v>
      </c>
      <c r="L101" s="59" t="e">
        <f t="shared" si="9"/>
        <v>#N/A</v>
      </c>
      <c r="M101" s="60">
        <f t="shared" si="11"/>
        <v>0</v>
      </c>
      <c r="N101" s="61" t="e">
        <f>IF(OR($B101=PEX_price_12_2021!$B$153,$B101=PEX_price_12_2021!$B$154,$B101=PEX_price_12_2021!$B$155,$B101=PEX_price_12_2021!$B$156,$B101=PEX_price_12_2021!$B$157,$B101=PEX_price_12_2021!$B$158,$B101=PEX_price_12_2021!$B$159,$B101=PEX_price_12_2021!$B$160,$B101=PEX_price_12_2021!$B$161,$B101=PEX_price_12_2021!$B$162,$B101=PEX_price_12_2021!$B$163,$B101=PEX_price_12_2021!$B$164,$B101=PEX_price_12_2021!$B$165,$B101=PEX_price_12_2021!$B$166,$B101=PEX_price_12_2021!$B$167,$B101=PEX_price_12_2021!$B$168,$B101=PEX_price_12_2021!$B$169,$B101=PEX_price_12_2021!$B$170,$B101=PEX_price_12_2021!$B$171,$B101=PEX_price_12_2021!$B$184,$B101=PEX_price_12_2021!$B$185,$B101=PEX_price_12_2021!$B$186,$B101=PEX_price_12_2021!$B$187),$F101*(1-$F$6),(IF(OR($B101=PEX_price_12_2021!$B$5,$B101=PEX_price_12_2021!$B$6,$B101=PEX_price_12_2021!$B$7,$B101=PEX_price_12_2021!$B$8,$B101=PEX_price_12_2021!$B$9,$B101=PEX_price_12_2021!$B$10,$B101=PEX_price_12_2021!$B$11,$B101=PEX_price_12_2021!$B$12,$B101=PEX_price_12_2021!$B$13,$B101=PEX_price_12_2021!$B$14,$B101=PEX_price_12_2021!$B$15,$B101=PEX_price_12_2021!$B$16,$B101=PEX_price_12_2021!$B$17),$F101*(1-$F$4),$F101*(1-$F$5))))</f>
        <v>#N/A</v>
      </c>
      <c r="O101" s="17"/>
      <c r="P101" s="17"/>
      <c r="Q101" s="17"/>
      <c r="V101" s="47" t="e">
        <f>IF(G101='[1]Прайс 2017'!$G$9,L101,0)</f>
        <v>#N/A</v>
      </c>
      <c r="W101" s="38">
        <f t="shared" si="10"/>
        <v>0</v>
      </c>
    </row>
    <row r="102" spans="1:23">
      <c r="A102" s="36">
        <v>88</v>
      </c>
      <c r="B102" s="3"/>
      <c r="C102" s="37">
        <f t="shared" si="7"/>
        <v>2</v>
      </c>
      <c r="D102" s="53" t="e">
        <f>VLOOKUP($C102,PEX_price_12_2021!$B$5:$G$187,2,0)</f>
        <v>#N/A</v>
      </c>
      <c r="E102" s="54" t="e">
        <f>VLOOKUP(B102,PEX_price_12_2021!B:F,5,0)</f>
        <v>#N/A</v>
      </c>
      <c r="F102" s="55" t="e">
        <f t="shared" si="8"/>
        <v>#N/A</v>
      </c>
      <c r="G102" s="56" t="e">
        <f>VLOOKUP(B102,PEX_price_12_2021!B:G,6,0)</f>
        <v>#N/A</v>
      </c>
      <c r="H102" s="56" t="e">
        <f>VLOOKUP(B102,PEX_price_12_2021!B:G,4,0)</f>
        <v>#N/A</v>
      </c>
      <c r="I102" s="56" t="e">
        <f>VLOOKUP(B102,PEX_price_12_2021!B:G,3,0)</f>
        <v>#N/A</v>
      </c>
      <c r="J102" s="57"/>
      <c r="K102" s="58" t="e">
        <f t="shared" si="6"/>
        <v>#N/A</v>
      </c>
      <c r="L102" s="59" t="e">
        <f t="shared" si="9"/>
        <v>#N/A</v>
      </c>
      <c r="M102" s="60">
        <f t="shared" si="11"/>
        <v>0</v>
      </c>
      <c r="N102" s="61" t="e">
        <f>IF(OR($B102=PEX_price_12_2021!$B$153,$B102=PEX_price_12_2021!$B$154,$B102=PEX_price_12_2021!$B$155,$B102=PEX_price_12_2021!$B$156,$B102=PEX_price_12_2021!$B$157,$B102=PEX_price_12_2021!$B$158,$B102=PEX_price_12_2021!$B$159,$B102=PEX_price_12_2021!$B$160,$B102=PEX_price_12_2021!$B$161,$B102=PEX_price_12_2021!$B$162,$B102=PEX_price_12_2021!$B$163,$B102=PEX_price_12_2021!$B$164,$B102=PEX_price_12_2021!$B$165,$B102=PEX_price_12_2021!$B$166,$B102=PEX_price_12_2021!$B$167,$B102=PEX_price_12_2021!$B$168,$B102=PEX_price_12_2021!$B$169,$B102=PEX_price_12_2021!$B$170,$B102=PEX_price_12_2021!$B$171,$B102=PEX_price_12_2021!$B$184,$B102=PEX_price_12_2021!$B$185,$B102=PEX_price_12_2021!$B$186,$B102=PEX_price_12_2021!$B$187),$F102*(1-$F$6),(IF(OR($B102=PEX_price_12_2021!$B$5,$B102=PEX_price_12_2021!$B$6,$B102=PEX_price_12_2021!$B$7,$B102=PEX_price_12_2021!$B$8,$B102=PEX_price_12_2021!$B$9,$B102=PEX_price_12_2021!$B$10,$B102=PEX_price_12_2021!$B$11,$B102=PEX_price_12_2021!$B$12,$B102=PEX_price_12_2021!$B$13,$B102=PEX_price_12_2021!$B$14,$B102=PEX_price_12_2021!$B$15,$B102=PEX_price_12_2021!$B$16,$B102=PEX_price_12_2021!$B$17),$F102*(1-$F$4),$F102*(1-$F$5))))</f>
        <v>#N/A</v>
      </c>
      <c r="O102" s="17"/>
      <c r="P102" s="17"/>
      <c r="Q102" s="17"/>
      <c r="V102" s="47" t="e">
        <f>IF(G102='[1]Прайс 2017'!$G$9,L102,0)</f>
        <v>#N/A</v>
      </c>
      <c r="W102" s="38">
        <f t="shared" si="10"/>
        <v>0</v>
      </c>
    </row>
    <row r="103" spans="1:23">
      <c r="A103" s="36">
        <v>89</v>
      </c>
      <c r="B103" s="3"/>
      <c r="C103" s="37">
        <f t="shared" si="7"/>
        <v>2</v>
      </c>
      <c r="D103" s="53" t="e">
        <f>VLOOKUP($C103,PEX_price_12_2021!$B$5:$G$187,2,0)</f>
        <v>#N/A</v>
      </c>
      <c r="E103" s="54" t="e">
        <f>VLOOKUP(B103,PEX_price_12_2021!B:F,5,0)</f>
        <v>#N/A</v>
      </c>
      <c r="F103" s="55" t="e">
        <f t="shared" si="8"/>
        <v>#N/A</v>
      </c>
      <c r="G103" s="56" t="e">
        <f>VLOOKUP(B103,PEX_price_12_2021!B:G,6,0)</f>
        <v>#N/A</v>
      </c>
      <c r="H103" s="56" t="e">
        <f>VLOOKUP(B103,PEX_price_12_2021!B:G,4,0)</f>
        <v>#N/A</v>
      </c>
      <c r="I103" s="56" t="e">
        <f>VLOOKUP(B103,PEX_price_12_2021!B:G,3,0)</f>
        <v>#N/A</v>
      </c>
      <c r="J103" s="57"/>
      <c r="K103" s="58" t="e">
        <f t="shared" si="6"/>
        <v>#N/A</v>
      </c>
      <c r="L103" s="59" t="e">
        <f t="shared" si="9"/>
        <v>#N/A</v>
      </c>
      <c r="M103" s="60">
        <f t="shared" si="11"/>
        <v>0</v>
      </c>
      <c r="N103" s="61" t="e">
        <f>IF(OR($B103=PEX_price_12_2021!$B$153,$B103=PEX_price_12_2021!$B$154,$B103=PEX_price_12_2021!$B$155,$B103=PEX_price_12_2021!$B$156,$B103=PEX_price_12_2021!$B$157,$B103=PEX_price_12_2021!$B$158,$B103=PEX_price_12_2021!$B$159,$B103=PEX_price_12_2021!$B$160,$B103=PEX_price_12_2021!$B$161,$B103=PEX_price_12_2021!$B$162,$B103=PEX_price_12_2021!$B$163,$B103=PEX_price_12_2021!$B$164,$B103=PEX_price_12_2021!$B$165,$B103=PEX_price_12_2021!$B$166,$B103=PEX_price_12_2021!$B$167,$B103=PEX_price_12_2021!$B$168,$B103=PEX_price_12_2021!$B$169,$B103=PEX_price_12_2021!$B$170,$B103=PEX_price_12_2021!$B$171,$B103=PEX_price_12_2021!$B$184,$B103=PEX_price_12_2021!$B$185,$B103=PEX_price_12_2021!$B$186,$B103=PEX_price_12_2021!$B$187),$F103*(1-$F$6),(IF(OR($B103=PEX_price_12_2021!$B$5,$B103=PEX_price_12_2021!$B$6,$B103=PEX_price_12_2021!$B$7,$B103=PEX_price_12_2021!$B$8,$B103=PEX_price_12_2021!$B$9,$B103=PEX_price_12_2021!$B$10,$B103=PEX_price_12_2021!$B$11,$B103=PEX_price_12_2021!$B$12,$B103=PEX_price_12_2021!$B$13,$B103=PEX_price_12_2021!$B$14,$B103=PEX_price_12_2021!$B$15,$B103=PEX_price_12_2021!$B$16,$B103=PEX_price_12_2021!$B$17),$F103*(1-$F$4),$F103*(1-$F$5))))</f>
        <v>#N/A</v>
      </c>
      <c r="O103" s="17"/>
      <c r="P103" s="17"/>
      <c r="Q103" s="17"/>
      <c r="V103" s="47" t="e">
        <f>IF(G103='[1]Прайс 2017'!$G$9,L103,0)</f>
        <v>#N/A</v>
      </c>
      <c r="W103" s="38">
        <f t="shared" si="10"/>
        <v>0</v>
      </c>
    </row>
    <row r="104" spans="1:23">
      <c r="A104" s="36">
        <v>90</v>
      </c>
      <c r="B104" s="3"/>
      <c r="C104" s="37">
        <f t="shared" si="7"/>
        <v>2</v>
      </c>
      <c r="D104" s="53" t="e">
        <f>VLOOKUP($C104,PEX_price_12_2021!$B$5:$G$187,2,0)</f>
        <v>#N/A</v>
      </c>
      <c r="E104" s="54" t="e">
        <f>VLOOKUP(B104,PEX_price_12_2021!B:F,5,0)</f>
        <v>#N/A</v>
      </c>
      <c r="F104" s="55" t="e">
        <f t="shared" si="8"/>
        <v>#N/A</v>
      </c>
      <c r="G104" s="56" t="e">
        <f>VLOOKUP(B104,PEX_price_12_2021!B:G,6,0)</f>
        <v>#N/A</v>
      </c>
      <c r="H104" s="56" t="e">
        <f>VLOOKUP(B104,PEX_price_12_2021!B:G,4,0)</f>
        <v>#N/A</v>
      </c>
      <c r="I104" s="56" t="e">
        <f>VLOOKUP(B104,PEX_price_12_2021!B:G,3,0)</f>
        <v>#N/A</v>
      </c>
      <c r="J104" s="57"/>
      <c r="K104" s="58" t="e">
        <f t="shared" si="6"/>
        <v>#N/A</v>
      </c>
      <c r="L104" s="59" t="e">
        <f t="shared" si="9"/>
        <v>#N/A</v>
      </c>
      <c r="M104" s="60">
        <f t="shared" si="11"/>
        <v>0</v>
      </c>
      <c r="N104" s="61" t="e">
        <f>IF(OR($B104=PEX_price_12_2021!$B$153,$B104=PEX_price_12_2021!$B$154,$B104=PEX_price_12_2021!$B$155,$B104=PEX_price_12_2021!$B$156,$B104=PEX_price_12_2021!$B$157,$B104=PEX_price_12_2021!$B$158,$B104=PEX_price_12_2021!$B$159,$B104=PEX_price_12_2021!$B$160,$B104=PEX_price_12_2021!$B$161,$B104=PEX_price_12_2021!$B$162,$B104=PEX_price_12_2021!$B$163,$B104=PEX_price_12_2021!$B$164,$B104=PEX_price_12_2021!$B$165,$B104=PEX_price_12_2021!$B$166,$B104=PEX_price_12_2021!$B$167,$B104=PEX_price_12_2021!$B$168,$B104=PEX_price_12_2021!$B$169,$B104=PEX_price_12_2021!$B$170,$B104=PEX_price_12_2021!$B$171,$B104=PEX_price_12_2021!$B$184,$B104=PEX_price_12_2021!$B$185,$B104=PEX_price_12_2021!$B$186,$B104=PEX_price_12_2021!$B$187),$F104*(1-$F$6),(IF(OR($B104=PEX_price_12_2021!$B$5,$B104=PEX_price_12_2021!$B$6,$B104=PEX_price_12_2021!$B$7,$B104=PEX_price_12_2021!$B$8,$B104=PEX_price_12_2021!$B$9,$B104=PEX_price_12_2021!$B$10,$B104=PEX_price_12_2021!$B$11,$B104=PEX_price_12_2021!$B$12,$B104=PEX_price_12_2021!$B$13,$B104=PEX_price_12_2021!$B$14,$B104=PEX_price_12_2021!$B$15,$B104=PEX_price_12_2021!$B$16,$B104=PEX_price_12_2021!$B$17),$F104*(1-$F$4),$F104*(1-$F$5))))</f>
        <v>#N/A</v>
      </c>
      <c r="O104" s="17"/>
      <c r="P104" s="17"/>
      <c r="Q104" s="17"/>
      <c r="V104" s="47" t="e">
        <f>IF(G104='[1]Прайс 2017'!$G$9,L104,0)</f>
        <v>#N/A</v>
      </c>
      <c r="W104" s="38">
        <f t="shared" si="10"/>
        <v>0</v>
      </c>
    </row>
    <row r="105" spans="1:23">
      <c r="A105" s="36">
        <v>91</v>
      </c>
      <c r="B105" s="3"/>
      <c r="C105" s="37">
        <f t="shared" si="7"/>
        <v>2</v>
      </c>
      <c r="D105" s="53" t="e">
        <f>VLOOKUP($C105,PEX_price_12_2021!$B$5:$G$187,2,0)</f>
        <v>#N/A</v>
      </c>
      <c r="E105" s="54" t="e">
        <f>VLOOKUP(B105,PEX_price_12_2021!B:F,5,0)</f>
        <v>#N/A</v>
      </c>
      <c r="F105" s="55" t="e">
        <f t="shared" si="8"/>
        <v>#N/A</v>
      </c>
      <c r="G105" s="56" t="e">
        <f>VLOOKUP(B105,PEX_price_12_2021!B:G,6,0)</f>
        <v>#N/A</v>
      </c>
      <c r="H105" s="56" t="e">
        <f>VLOOKUP(B105,PEX_price_12_2021!B:G,4,0)</f>
        <v>#N/A</v>
      </c>
      <c r="I105" s="56" t="e">
        <f>VLOOKUP(B105,PEX_price_12_2021!B:G,3,0)</f>
        <v>#N/A</v>
      </c>
      <c r="J105" s="57"/>
      <c r="K105" s="58" t="e">
        <f t="shared" si="6"/>
        <v>#N/A</v>
      </c>
      <c r="L105" s="59" t="e">
        <f t="shared" si="9"/>
        <v>#N/A</v>
      </c>
      <c r="M105" s="60">
        <f t="shared" si="11"/>
        <v>0</v>
      </c>
      <c r="N105" s="61" t="e">
        <f>IF(OR($B105=PEX_price_12_2021!$B$153,$B105=PEX_price_12_2021!$B$154,$B105=PEX_price_12_2021!$B$155,$B105=PEX_price_12_2021!$B$156,$B105=PEX_price_12_2021!$B$157,$B105=PEX_price_12_2021!$B$158,$B105=PEX_price_12_2021!$B$159,$B105=PEX_price_12_2021!$B$160,$B105=PEX_price_12_2021!$B$161,$B105=PEX_price_12_2021!$B$162,$B105=PEX_price_12_2021!$B$163,$B105=PEX_price_12_2021!$B$164,$B105=PEX_price_12_2021!$B$165,$B105=PEX_price_12_2021!$B$166,$B105=PEX_price_12_2021!$B$167,$B105=PEX_price_12_2021!$B$168,$B105=PEX_price_12_2021!$B$169,$B105=PEX_price_12_2021!$B$170,$B105=PEX_price_12_2021!$B$171,$B105=PEX_price_12_2021!$B$184,$B105=PEX_price_12_2021!$B$185,$B105=PEX_price_12_2021!$B$186,$B105=PEX_price_12_2021!$B$187),$F105*(1-$F$6),(IF(OR($B105=PEX_price_12_2021!$B$5,$B105=PEX_price_12_2021!$B$6,$B105=PEX_price_12_2021!$B$7,$B105=PEX_price_12_2021!$B$8,$B105=PEX_price_12_2021!$B$9,$B105=PEX_price_12_2021!$B$10,$B105=PEX_price_12_2021!$B$11,$B105=PEX_price_12_2021!$B$12,$B105=PEX_price_12_2021!$B$13,$B105=PEX_price_12_2021!$B$14,$B105=PEX_price_12_2021!$B$15,$B105=PEX_price_12_2021!$B$16,$B105=PEX_price_12_2021!$B$17),$F105*(1-$F$4),$F105*(1-$F$5))))</f>
        <v>#N/A</v>
      </c>
      <c r="O105" s="17"/>
      <c r="P105" s="17"/>
      <c r="Q105" s="17"/>
      <c r="V105" s="47" t="e">
        <f>IF(G105='[1]Прайс 2017'!$G$9,L105,0)</f>
        <v>#N/A</v>
      </c>
      <c r="W105" s="38">
        <f t="shared" si="10"/>
        <v>0</v>
      </c>
    </row>
    <row r="106" spans="1:23">
      <c r="A106" s="36">
        <v>92</v>
      </c>
      <c r="B106" s="3"/>
      <c r="C106" s="37">
        <f t="shared" si="7"/>
        <v>2</v>
      </c>
      <c r="D106" s="53" t="e">
        <f>VLOOKUP($C106,PEX_price_12_2021!$B$5:$G$187,2,0)</f>
        <v>#N/A</v>
      </c>
      <c r="E106" s="54" t="e">
        <f>VLOOKUP(B106,PEX_price_12_2021!B:F,5,0)</f>
        <v>#N/A</v>
      </c>
      <c r="F106" s="55" t="e">
        <f t="shared" si="8"/>
        <v>#N/A</v>
      </c>
      <c r="G106" s="56" t="e">
        <f>VLOOKUP(B106,PEX_price_12_2021!B:G,6,0)</f>
        <v>#N/A</v>
      </c>
      <c r="H106" s="56" t="e">
        <f>VLOOKUP(B106,PEX_price_12_2021!B:G,4,0)</f>
        <v>#N/A</v>
      </c>
      <c r="I106" s="56" t="e">
        <f>VLOOKUP(B106,PEX_price_12_2021!B:G,3,0)</f>
        <v>#N/A</v>
      </c>
      <c r="J106" s="57"/>
      <c r="K106" s="58" t="e">
        <f t="shared" si="6"/>
        <v>#N/A</v>
      </c>
      <c r="L106" s="59" t="e">
        <f t="shared" si="9"/>
        <v>#N/A</v>
      </c>
      <c r="M106" s="60">
        <f t="shared" si="11"/>
        <v>0</v>
      </c>
      <c r="N106" s="61" t="e">
        <f>IF(OR($B106=PEX_price_12_2021!$B$153,$B106=PEX_price_12_2021!$B$154,$B106=PEX_price_12_2021!$B$155,$B106=PEX_price_12_2021!$B$156,$B106=PEX_price_12_2021!$B$157,$B106=PEX_price_12_2021!$B$158,$B106=PEX_price_12_2021!$B$159,$B106=PEX_price_12_2021!$B$160,$B106=PEX_price_12_2021!$B$161,$B106=PEX_price_12_2021!$B$162,$B106=PEX_price_12_2021!$B$163,$B106=PEX_price_12_2021!$B$164,$B106=PEX_price_12_2021!$B$165,$B106=PEX_price_12_2021!$B$166,$B106=PEX_price_12_2021!$B$167,$B106=PEX_price_12_2021!$B$168,$B106=PEX_price_12_2021!$B$169,$B106=PEX_price_12_2021!$B$170,$B106=PEX_price_12_2021!$B$171,$B106=PEX_price_12_2021!$B$184,$B106=PEX_price_12_2021!$B$185,$B106=PEX_price_12_2021!$B$186,$B106=PEX_price_12_2021!$B$187),$F106*(1-$F$6),(IF(OR($B106=PEX_price_12_2021!$B$5,$B106=PEX_price_12_2021!$B$6,$B106=PEX_price_12_2021!$B$7,$B106=PEX_price_12_2021!$B$8,$B106=PEX_price_12_2021!$B$9,$B106=PEX_price_12_2021!$B$10,$B106=PEX_price_12_2021!$B$11,$B106=PEX_price_12_2021!$B$12,$B106=PEX_price_12_2021!$B$13,$B106=PEX_price_12_2021!$B$14,$B106=PEX_price_12_2021!$B$15,$B106=PEX_price_12_2021!$B$16,$B106=PEX_price_12_2021!$B$17),$F106*(1-$F$4),$F106*(1-$F$5))))</f>
        <v>#N/A</v>
      </c>
      <c r="O106" s="17"/>
      <c r="P106" s="17"/>
      <c r="Q106" s="17"/>
      <c r="V106" s="47" t="e">
        <f>IF(G106='[1]Прайс 2017'!$G$9,L106,0)</f>
        <v>#N/A</v>
      </c>
      <c r="W106" s="38">
        <f t="shared" si="10"/>
        <v>0</v>
      </c>
    </row>
    <row r="107" spans="1:23">
      <c r="A107" s="36">
        <v>93</v>
      </c>
      <c r="B107" s="3"/>
      <c r="C107" s="37">
        <f t="shared" si="7"/>
        <v>2</v>
      </c>
      <c r="D107" s="53" t="e">
        <f>VLOOKUP($C107,PEX_price_12_2021!$B$5:$G$187,2,0)</f>
        <v>#N/A</v>
      </c>
      <c r="E107" s="54" t="e">
        <f>VLOOKUP(B107,PEX_price_12_2021!B:F,5,0)</f>
        <v>#N/A</v>
      </c>
      <c r="F107" s="55" t="e">
        <f t="shared" si="8"/>
        <v>#N/A</v>
      </c>
      <c r="G107" s="56" t="e">
        <f>VLOOKUP(B107,PEX_price_12_2021!B:G,6,0)</f>
        <v>#N/A</v>
      </c>
      <c r="H107" s="56" t="e">
        <f>VLOOKUP(B107,PEX_price_12_2021!B:G,4,0)</f>
        <v>#N/A</v>
      </c>
      <c r="I107" s="56" t="e">
        <f>VLOOKUP(B107,PEX_price_12_2021!B:G,3,0)</f>
        <v>#N/A</v>
      </c>
      <c r="J107" s="57"/>
      <c r="K107" s="58" t="e">
        <f t="shared" si="6"/>
        <v>#N/A</v>
      </c>
      <c r="L107" s="59" t="e">
        <f t="shared" si="9"/>
        <v>#N/A</v>
      </c>
      <c r="M107" s="60">
        <f t="shared" si="11"/>
        <v>0</v>
      </c>
      <c r="N107" s="61" t="e">
        <f>IF(OR($B107=PEX_price_12_2021!$B$153,$B107=PEX_price_12_2021!$B$154,$B107=PEX_price_12_2021!$B$155,$B107=PEX_price_12_2021!$B$156,$B107=PEX_price_12_2021!$B$157,$B107=PEX_price_12_2021!$B$158,$B107=PEX_price_12_2021!$B$159,$B107=PEX_price_12_2021!$B$160,$B107=PEX_price_12_2021!$B$161,$B107=PEX_price_12_2021!$B$162,$B107=PEX_price_12_2021!$B$163,$B107=PEX_price_12_2021!$B$164,$B107=PEX_price_12_2021!$B$165,$B107=PEX_price_12_2021!$B$166,$B107=PEX_price_12_2021!$B$167,$B107=PEX_price_12_2021!$B$168,$B107=PEX_price_12_2021!$B$169,$B107=PEX_price_12_2021!$B$170,$B107=PEX_price_12_2021!$B$171,$B107=PEX_price_12_2021!$B$184,$B107=PEX_price_12_2021!$B$185,$B107=PEX_price_12_2021!$B$186,$B107=PEX_price_12_2021!$B$187),$F107*(1-$F$6),(IF(OR($B107=PEX_price_12_2021!$B$5,$B107=PEX_price_12_2021!$B$6,$B107=PEX_price_12_2021!$B$7,$B107=PEX_price_12_2021!$B$8,$B107=PEX_price_12_2021!$B$9,$B107=PEX_price_12_2021!$B$10,$B107=PEX_price_12_2021!$B$11,$B107=PEX_price_12_2021!$B$12,$B107=PEX_price_12_2021!$B$13,$B107=PEX_price_12_2021!$B$14,$B107=PEX_price_12_2021!$B$15,$B107=PEX_price_12_2021!$B$16,$B107=PEX_price_12_2021!$B$17),$F107*(1-$F$4),$F107*(1-$F$5))))</f>
        <v>#N/A</v>
      </c>
      <c r="O107" s="17"/>
      <c r="P107" s="17"/>
      <c r="Q107" s="17"/>
      <c r="V107" s="47" t="e">
        <f>IF(G107='[1]Прайс 2017'!$G$9,L107,0)</f>
        <v>#N/A</v>
      </c>
      <c r="W107" s="38">
        <f t="shared" si="10"/>
        <v>0</v>
      </c>
    </row>
    <row r="108" spans="1:23">
      <c r="A108" s="36">
        <v>94</v>
      </c>
      <c r="B108" s="3"/>
      <c r="C108" s="37">
        <f t="shared" si="7"/>
        <v>2</v>
      </c>
      <c r="D108" s="53" t="e">
        <f>VLOOKUP($C108,PEX_price_12_2021!$B$5:$G$187,2,0)</f>
        <v>#N/A</v>
      </c>
      <c r="E108" s="54" t="e">
        <f>VLOOKUP(B108,PEX_price_12_2021!B:F,5,0)</f>
        <v>#N/A</v>
      </c>
      <c r="F108" s="55" t="e">
        <f t="shared" si="8"/>
        <v>#N/A</v>
      </c>
      <c r="G108" s="56" t="e">
        <f>VLOOKUP(B108,PEX_price_12_2021!B:G,6,0)</f>
        <v>#N/A</v>
      </c>
      <c r="H108" s="56" t="e">
        <f>VLOOKUP(B108,PEX_price_12_2021!B:G,4,0)</f>
        <v>#N/A</v>
      </c>
      <c r="I108" s="56" t="e">
        <f>VLOOKUP(B108,PEX_price_12_2021!B:G,3,0)</f>
        <v>#N/A</v>
      </c>
      <c r="J108" s="57"/>
      <c r="K108" s="58" t="e">
        <f t="shared" si="6"/>
        <v>#N/A</v>
      </c>
      <c r="L108" s="59" t="e">
        <f t="shared" si="9"/>
        <v>#N/A</v>
      </c>
      <c r="M108" s="60">
        <f t="shared" si="11"/>
        <v>0</v>
      </c>
      <c r="N108" s="61" t="e">
        <f>IF(OR($B108=PEX_price_12_2021!$B$153,$B108=PEX_price_12_2021!$B$154,$B108=PEX_price_12_2021!$B$155,$B108=PEX_price_12_2021!$B$156,$B108=PEX_price_12_2021!$B$157,$B108=PEX_price_12_2021!$B$158,$B108=PEX_price_12_2021!$B$159,$B108=PEX_price_12_2021!$B$160,$B108=PEX_price_12_2021!$B$161,$B108=PEX_price_12_2021!$B$162,$B108=PEX_price_12_2021!$B$163,$B108=PEX_price_12_2021!$B$164,$B108=PEX_price_12_2021!$B$165,$B108=PEX_price_12_2021!$B$166,$B108=PEX_price_12_2021!$B$167,$B108=PEX_price_12_2021!$B$168,$B108=PEX_price_12_2021!$B$169,$B108=PEX_price_12_2021!$B$170,$B108=PEX_price_12_2021!$B$171,$B108=PEX_price_12_2021!$B$184,$B108=PEX_price_12_2021!$B$185,$B108=PEX_price_12_2021!$B$186,$B108=PEX_price_12_2021!$B$187),$F108*(1-$F$6),(IF(OR($B108=PEX_price_12_2021!$B$5,$B108=PEX_price_12_2021!$B$6,$B108=PEX_price_12_2021!$B$7,$B108=PEX_price_12_2021!$B$8,$B108=PEX_price_12_2021!$B$9,$B108=PEX_price_12_2021!$B$10,$B108=PEX_price_12_2021!$B$11,$B108=PEX_price_12_2021!$B$12,$B108=PEX_price_12_2021!$B$13,$B108=PEX_price_12_2021!$B$14,$B108=PEX_price_12_2021!$B$15,$B108=PEX_price_12_2021!$B$16,$B108=PEX_price_12_2021!$B$17),$F108*(1-$F$4),$F108*(1-$F$5))))</f>
        <v>#N/A</v>
      </c>
      <c r="O108" s="17"/>
      <c r="P108" s="17"/>
      <c r="Q108" s="17"/>
      <c r="V108" s="47" t="e">
        <f>IF(G108='[1]Прайс 2017'!$G$9,L108,0)</f>
        <v>#N/A</v>
      </c>
      <c r="W108" s="38">
        <f t="shared" si="10"/>
        <v>0</v>
      </c>
    </row>
    <row r="109" spans="1:23">
      <c r="A109" s="36">
        <v>95</v>
      </c>
      <c r="B109" s="3"/>
      <c r="C109" s="37">
        <f t="shared" si="7"/>
        <v>2</v>
      </c>
      <c r="D109" s="53" t="e">
        <f>VLOOKUP($C109,PEX_price_12_2021!$B$5:$G$187,2,0)</f>
        <v>#N/A</v>
      </c>
      <c r="E109" s="54" t="e">
        <f>VLOOKUP(B109,PEX_price_12_2021!B:F,5,0)</f>
        <v>#N/A</v>
      </c>
      <c r="F109" s="55" t="e">
        <f t="shared" si="8"/>
        <v>#N/A</v>
      </c>
      <c r="G109" s="56" t="e">
        <f>VLOOKUP(B109,PEX_price_12_2021!B:G,6,0)</f>
        <v>#N/A</v>
      </c>
      <c r="H109" s="56" t="e">
        <f>VLOOKUP(B109,PEX_price_12_2021!B:G,4,0)</f>
        <v>#N/A</v>
      </c>
      <c r="I109" s="56" t="e">
        <f>VLOOKUP(B109,PEX_price_12_2021!B:G,3,0)</f>
        <v>#N/A</v>
      </c>
      <c r="J109" s="57"/>
      <c r="K109" s="58" t="e">
        <f t="shared" si="6"/>
        <v>#N/A</v>
      </c>
      <c r="L109" s="59" t="e">
        <f t="shared" si="9"/>
        <v>#N/A</v>
      </c>
      <c r="M109" s="60">
        <f t="shared" si="11"/>
        <v>0</v>
      </c>
      <c r="N109" s="61" t="e">
        <f>IF(OR($B109=PEX_price_12_2021!$B$153,$B109=PEX_price_12_2021!$B$154,$B109=PEX_price_12_2021!$B$155,$B109=PEX_price_12_2021!$B$156,$B109=PEX_price_12_2021!$B$157,$B109=PEX_price_12_2021!$B$158,$B109=PEX_price_12_2021!$B$159,$B109=PEX_price_12_2021!$B$160,$B109=PEX_price_12_2021!$B$161,$B109=PEX_price_12_2021!$B$162,$B109=PEX_price_12_2021!$B$163,$B109=PEX_price_12_2021!$B$164,$B109=PEX_price_12_2021!$B$165,$B109=PEX_price_12_2021!$B$166,$B109=PEX_price_12_2021!$B$167,$B109=PEX_price_12_2021!$B$168,$B109=PEX_price_12_2021!$B$169,$B109=PEX_price_12_2021!$B$170,$B109=PEX_price_12_2021!$B$171,$B109=PEX_price_12_2021!$B$184,$B109=PEX_price_12_2021!$B$185,$B109=PEX_price_12_2021!$B$186,$B109=PEX_price_12_2021!$B$187),$F109*(1-$F$6),(IF(OR($B109=PEX_price_12_2021!$B$5,$B109=PEX_price_12_2021!$B$6,$B109=PEX_price_12_2021!$B$7,$B109=PEX_price_12_2021!$B$8,$B109=PEX_price_12_2021!$B$9,$B109=PEX_price_12_2021!$B$10,$B109=PEX_price_12_2021!$B$11,$B109=PEX_price_12_2021!$B$12,$B109=PEX_price_12_2021!$B$13,$B109=PEX_price_12_2021!$B$14,$B109=PEX_price_12_2021!$B$15,$B109=PEX_price_12_2021!$B$16,$B109=PEX_price_12_2021!$B$17),$F109*(1-$F$4),$F109*(1-$F$5))))</f>
        <v>#N/A</v>
      </c>
      <c r="O109" s="17"/>
      <c r="P109" s="17"/>
      <c r="Q109" s="17"/>
      <c r="V109" s="47" t="e">
        <f>IF(G109='[1]Прайс 2017'!$G$9,L109,0)</f>
        <v>#N/A</v>
      </c>
      <c r="W109" s="38">
        <f t="shared" si="10"/>
        <v>0</v>
      </c>
    </row>
    <row r="110" spans="1:23">
      <c r="A110" s="36">
        <v>96</v>
      </c>
      <c r="B110" s="3"/>
      <c r="C110" s="37">
        <f t="shared" si="7"/>
        <v>2</v>
      </c>
      <c r="D110" s="53" t="e">
        <f>VLOOKUP($C110,PEX_price_12_2021!$B$5:$G$187,2,0)</f>
        <v>#N/A</v>
      </c>
      <c r="E110" s="54" t="e">
        <f>VLOOKUP(B110,PEX_price_12_2021!B:F,5,0)</f>
        <v>#N/A</v>
      </c>
      <c r="F110" s="55" t="e">
        <f t="shared" si="8"/>
        <v>#N/A</v>
      </c>
      <c r="G110" s="56" t="e">
        <f>VLOOKUP(B110,PEX_price_12_2021!B:G,6,0)</f>
        <v>#N/A</v>
      </c>
      <c r="H110" s="56" t="e">
        <f>VLOOKUP(B110,PEX_price_12_2021!B:G,4,0)</f>
        <v>#N/A</v>
      </c>
      <c r="I110" s="56" t="e">
        <f>VLOOKUP(B110,PEX_price_12_2021!B:G,3,0)</f>
        <v>#N/A</v>
      </c>
      <c r="J110" s="57"/>
      <c r="K110" s="58" t="e">
        <f t="shared" si="6"/>
        <v>#N/A</v>
      </c>
      <c r="L110" s="59" t="e">
        <f t="shared" si="9"/>
        <v>#N/A</v>
      </c>
      <c r="M110" s="60">
        <f t="shared" si="11"/>
        <v>0</v>
      </c>
      <c r="N110" s="61" t="e">
        <f>IF(OR($B110=PEX_price_12_2021!$B$153,$B110=PEX_price_12_2021!$B$154,$B110=PEX_price_12_2021!$B$155,$B110=PEX_price_12_2021!$B$156,$B110=PEX_price_12_2021!$B$157,$B110=PEX_price_12_2021!$B$158,$B110=PEX_price_12_2021!$B$159,$B110=PEX_price_12_2021!$B$160,$B110=PEX_price_12_2021!$B$161,$B110=PEX_price_12_2021!$B$162,$B110=PEX_price_12_2021!$B$163,$B110=PEX_price_12_2021!$B$164,$B110=PEX_price_12_2021!$B$165,$B110=PEX_price_12_2021!$B$166,$B110=PEX_price_12_2021!$B$167,$B110=PEX_price_12_2021!$B$168,$B110=PEX_price_12_2021!$B$169,$B110=PEX_price_12_2021!$B$170,$B110=PEX_price_12_2021!$B$171,$B110=PEX_price_12_2021!$B$184,$B110=PEX_price_12_2021!$B$185,$B110=PEX_price_12_2021!$B$186,$B110=PEX_price_12_2021!$B$187),$F110*(1-$F$6),(IF(OR($B110=PEX_price_12_2021!$B$5,$B110=PEX_price_12_2021!$B$6,$B110=PEX_price_12_2021!$B$7,$B110=PEX_price_12_2021!$B$8,$B110=PEX_price_12_2021!$B$9,$B110=PEX_price_12_2021!$B$10,$B110=PEX_price_12_2021!$B$11,$B110=PEX_price_12_2021!$B$12,$B110=PEX_price_12_2021!$B$13,$B110=PEX_price_12_2021!$B$14,$B110=PEX_price_12_2021!$B$15,$B110=PEX_price_12_2021!$B$16,$B110=PEX_price_12_2021!$B$17),$F110*(1-$F$4),$F110*(1-$F$5))))</f>
        <v>#N/A</v>
      </c>
      <c r="O110" s="17"/>
      <c r="P110" s="17"/>
      <c r="Q110" s="17"/>
      <c r="V110" s="47" t="e">
        <f>IF(G110='[1]Прайс 2017'!$G$9,L110,0)</f>
        <v>#N/A</v>
      </c>
      <c r="W110" s="38">
        <f t="shared" si="10"/>
        <v>0</v>
      </c>
    </row>
    <row r="111" spans="1:23">
      <c r="A111" s="36">
        <v>97</v>
      </c>
      <c r="B111" s="3"/>
      <c r="C111" s="37">
        <f t="shared" si="7"/>
        <v>2</v>
      </c>
      <c r="D111" s="53" t="e">
        <f>VLOOKUP($C111,PEX_price_12_2021!$B$5:$G$187,2,0)</f>
        <v>#N/A</v>
      </c>
      <c r="E111" s="54" t="e">
        <f>VLOOKUP(B111,PEX_price_12_2021!B:F,5,0)</f>
        <v>#N/A</v>
      </c>
      <c r="F111" s="55" t="e">
        <f t="shared" si="8"/>
        <v>#N/A</v>
      </c>
      <c r="G111" s="56" t="e">
        <f>VLOOKUP(B111,PEX_price_12_2021!B:G,6,0)</f>
        <v>#N/A</v>
      </c>
      <c r="H111" s="56" t="e">
        <f>VLOOKUP(B111,PEX_price_12_2021!B:G,4,0)</f>
        <v>#N/A</v>
      </c>
      <c r="I111" s="56" t="e">
        <f>VLOOKUP(B111,PEX_price_12_2021!B:G,3,0)</f>
        <v>#N/A</v>
      </c>
      <c r="J111" s="57"/>
      <c r="K111" s="58" t="e">
        <f t="shared" si="6"/>
        <v>#N/A</v>
      </c>
      <c r="L111" s="59" t="e">
        <f t="shared" si="9"/>
        <v>#N/A</v>
      </c>
      <c r="M111" s="60">
        <f t="shared" si="11"/>
        <v>0</v>
      </c>
      <c r="N111" s="61" t="e">
        <f>IF(OR($B111=PEX_price_12_2021!$B$153,$B111=PEX_price_12_2021!$B$154,$B111=PEX_price_12_2021!$B$155,$B111=PEX_price_12_2021!$B$156,$B111=PEX_price_12_2021!$B$157,$B111=PEX_price_12_2021!$B$158,$B111=PEX_price_12_2021!$B$159,$B111=PEX_price_12_2021!$B$160,$B111=PEX_price_12_2021!$B$161,$B111=PEX_price_12_2021!$B$162,$B111=PEX_price_12_2021!$B$163,$B111=PEX_price_12_2021!$B$164,$B111=PEX_price_12_2021!$B$165,$B111=PEX_price_12_2021!$B$166,$B111=PEX_price_12_2021!$B$167,$B111=PEX_price_12_2021!$B$168,$B111=PEX_price_12_2021!$B$169,$B111=PEX_price_12_2021!$B$170,$B111=PEX_price_12_2021!$B$171,$B111=PEX_price_12_2021!$B$184,$B111=PEX_price_12_2021!$B$185,$B111=PEX_price_12_2021!$B$186,$B111=PEX_price_12_2021!$B$187),$F111*(1-$F$6),(IF(OR($B111=PEX_price_12_2021!$B$5,$B111=PEX_price_12_2021!$B$6,$B111=PEX_price_12_2021!$B$7,$B111=PEX_price_12_2021!$B$8,$B111=PEX_price_12_2021!$B$9,$B111=PEX_price_12_2021!$B$10,$B111=PEX_price_12_2021!$B$11,$B111=PEX_price_12_2021!$B$12,$B111=PEX_price_12_2021!$B$13,$B111=PEX_price_12_2021!$B$14,$B111=PEX_price_12_2021!$B$15,$B111=PEX_price_12_2021!$B$16,$B111=PEX_price_12_2021!$B$17),$F111*(1-$F$4),$F111*(1-$F$5))))</f>
        <v>#N/A</v>
      </c>
      <c r="O111" s="17"/>
      <c r="P111" s="17"/>
      <c r="Q111" s="17"/>
      <c r="V111" s="47" t="e">
        <f>IF(G111='[1]Прайс 2017'!$G$9,L111,0)</f>
        <v>#N/A</v>
      </c>
      <c r="W111" s="38">
        <f t="shared" si="10"/>
        <v>0</v>
      </c>
    </row>
    <row r="112" spans="1:23">
      <c r="A112" s="36">
        <v>98</v>
      </c>
      <c r="B112" s="3"/>
      <c r="C112" s="37">
        <f t="shared" si="7"/>
        <v>2</v>
      </c>
      <c r="D112" s="53" t="e">
        <f>VLOOKUP($C112,PEX_price_12_2021!$B$5:$G$187,2,0)</f>
        <v>#N/A</v>
      </c>
      <c r="E112" s="54" t="e">
        <f>VLOOKUP(B112,PEX_price_12_2021!B:F,5,0)</f>
        <v>#N/A</v>
      </c>
      <c r="F112" s="55" t="e">
        <f t="shared" si="8"/>
        <v>#N/A</v>
      </c>
      <c r="G112" s="56" t="e">
        <f>VLOOKUP(B112,PEX_price_12_2021!B:G,6,0)</f>
        <v>#N/A</v>
      </c>
      <c r="H112" s="56" t="e">
        <f>VLOOKUP(B112,PEX_price_12_2021!B:G,4,0)</f>
        <v>#N/A</v>
      </c>
      <c r="I112" s="56" t="e">
        <f>VLOOKUP(B112,PEX_price_12_2021!B:G,3,0)</f>
        <v>#N/A</v>
      </c>
      <c r="J112" s="57"/>
      <c r="K112" s="58" t="e">
        <f t="shared" si="6"/>
        <v>#N/A</v>
      </c>
      <c r="L112" s="59" t="e">
        <f t="shared" si="9"/>
        <v>#N/A</v>
      </c>
      <c r="M112" s="60">
        <f t="shared" si="11"/>
        <v>0</v>
      </c>
      <c r="N112" s="61" t="e">
        <f>IF(OR($B112=PEX_price_12_2021!$B$153,$B112=PEX_price_12_2021!$B$154,$B112=PEX_price_12_2021!$B$155,$B112=PEX_price_12_2021!$B$156,$B112=PEX_price_12_2021!$B$157,$B112=PEX_price_12_2021!$B$158,$B112=PEX_price_12_2021!$B$159,$B112=PEX_price_12_2021!$B$160,$B112=PEX_price_12_2021!$B$161,$B112=PEX_price_12_2021!$B$162,$B112=PEX_price_12_2021!$B$163,$B112=PEX_price_12_2021!$B$164,$B112=PEX_price_12_2021!$B$165,$B112=PEX_price_12_2021!$B$166,$B112=PEX_price_12_2021!$B$167,$B112=PEX_price_12_2021!$B$168,$B112=PEX_price_12_2021!$B$169,$B112=PEX_price_12_2021!$B$170,$B112=PEX_price_12_2021!$B$171,$B112=PEX_price_12_2021!$B$184,$B112=PEX_price_12_2021!$B$185,$B112=PEX_price_12_2021!$B$186,$B112=PEX_price_12_2021!$B$187),$F112*(1-$F$6),(IF(OR($B112=PEX_price_12_2021!$B$5,$B112=PEX_price_12_2021!$B$6,$B112=PEX_price_12_2021!$B$7,$B112=PEX_price_12_2021!$B$8,$B112=PEX_price_12_2021!$B$9,$B112=PEX_price_12_2021!$B$10,$B112=PEX_price_12_2021!$B$11,$B112=PEX_price_12_2021!$B$12,$B112=PEX_price_12_2021!$B$13,$B112=PEX_price_12_2021!$B$14,$B112=PEX_price_12_2021!$B$15,$B112=PEX_price_12_2021!$B$16,$B112=PEX_price_12_2021!$B$17),$F112*(1-$F$4),$F112*(1-$F$5))))</f>
        <v>#N/A</v>
      </c>
      <c r="O112" s="17"/>
      <c r="P112" s="17"/>
      <c r="Q112" s="17"/>
      <c r="V112" s="47" t="e">
        <f>IF(G112='[1]Прайс 2017'!$G$9,L112,0)</f>
        <v>#N/A</v>
      </c>
      <c r="W112" s="38">
        <f t="shared" si="10"/>
        <v>0</v>
      </c>
    </row>
    <row r="113" spans="1:23">
      <c r="A113" s="36">
        <v>99</v>
      </c>
      <c r="B113" s="3"/>
      <c r="C113" s="37">
        <f t="shared" si="7"/>
        <v>2</v>
      </c>
      <c r="D113" s="53" t="e">
        <f>VLOOKUP($C113,PEX_price_12_2021!$B$5:$G$187,2,0)</f>
        <v>#N/A</v>
      </c>
      <c r="E113" s="54" t="e">
        <f>VLOOKUP(B113,PEX_price_12_2021!B:F,5,0)</f>
        <v>#N/A</v>
      </c>
      <c r="F113" s="55" t="e">
        <f t="shared" si="8"/>
        <v>#N/A</v>
      </c>
      <c r="G113" s="56" t="e">
        <f>VLOOKUP(B113,PEX_price_12_2021!B:G,6,0)</f>
        <v>#N/A</v>
      </c>
      <c r="H113" s="56" t="e">
        <f>VLOOKUP(B113,PEX_price_12_2021!B:G,4,0)</f>
        <v>#N/A</v>
      </c>
      <c r="I113" s="56" t="e">
        <f>VLOOKUP(B113,PEX_price_12_2021!B:G,3,0)</f>
        <v>#N/A</v>
      </c>
      <c r="J113" s="57"/>
      <c r="K113" s="58" t="e">
        <f t="shared" si="6"/>
        <v>#N/A</v>
      </c>
      <c r="L113" s="59" t="e">
        <f t="shared" si="9"/>
        <v>#N/A</v>
      </c>
      <c r="M113" s="60">
        <f t="shared" si="11"/>
        <v>0</v>
      </c>
      <c r="N113" s="61" t="e">
        <f>IF(OR($B113=PEX_price_12_2021!$B$153,$B113=PEX_price_12_2021!$B$154,$B113=PEX_price_12_2021!$B$155,$B113=PEX_price_12_2021!$B$156,$B113=PEX_price_12_2021!$B$157,$B113=PEX_price_12_2021!$B$158,$B113=PEX_price_12_2021!$B$159,$B113=PEX_price_12_2021!$B$160,$B113=PEX_price_12_2021!$B$161,$B113=PEX_price_12_2021!$B$162,$B113=PEX_price_12_2021!$B$163,$B113=PEX_price_12_2021!$B$164,$B113=PEX_price_12_2021!$B$165,$B113=PEX_price_12_2021!$B$166,$B113=PEX_price_12_2021!$B$167,$B113=PEX_price_12_2021!$B$168,$B113=PEX_price_12_2021!$B$169,$B113=PEX_price_12_2021!$B$170,$B113=PEX_price_12_2021!$B$171,$B113=PEX_price_12_2021!$B$184,$B113=PEX_price_12_2021!$B$185,$B113=PEX_price_12_2021!$B$186,$B113=PEX_price_12_2021!$B$187),$F113*(1-$F$6),(IF(OR($B113=PEX_price_12_2021!$B$5,$B113=PEX_price_12_2021!$B$6,$B113=PEX_price_12_2021!$B$7,$B113=PEX_price_12_2021!$B$8,$B113=PEX_price_12_2021!$B$9,$B113=PEX_price_12_2021!$B$10,$B113=PEX_price_12_2021!$B$11,$B113=PEX_price_12_2021!$B$12,$B113=PEX_price_12_2021!$B$13,$B113=PEX_price_12_2021!$B$14,$B113=PEX_price_12_2021!$B$15,$B113=PEX_price_12_2021!$B$16,$B113=PEX_price_12_2021!$B$17),$F113*(1-$F$4),$F113*(1-$F$5))))</f>
        <v>#N/A</v>
      </c>
      <c r="O113" s="17"/>
      <c r="P113" s="17"/>
      <c r="Q113" s="17"/>
      <c r="V113" s="47" t="e">
        <f>IF(G113='[1]Прайс 2017'!$G$9,L113,0)</f>
        <v>#N/A</v>
      </c>
      <c r="W113" s="38">
        <f t="shared" si="10"/>
        <v>0</v>
      </c>
    </row>
    <row r="114" spans="1:23">
      <c r="A114" s="36">
        <v>100</v>
      </c>
      <c r="B114" s="6"/>
      <c r="C114" s="37">
        <f t="shared" si="7"/>
        <v>2</v>
      </c>
      <c r="D114" s="53" t="e">
        <f>VLOOKUP($C114,PEX_price_12_2021!$B$5:$G$187,2,0)</f>
        <v>#N/A</v>
      </c>
      <c r="E114" s="54" t="e">
        <f>VLOOKUP(B114,PEX_price_12_2021!B:F,5,0)</f>
        <v>#N/A</v>
      </c>
      <c r="F114" s="55" t="e">
        <f t="shared" si="8"/>
        <v>#N/A</v>
      </c>
      <c r="G114" s="56" t="e">
        <f>VLOOKUP(B114,PEX_price_12_2021!B:G,6,0)</f>
        <v>#N/A</v>
      </c>
      <c r="H114" s="56" t="e">
        <f>VLOOKUP(B114,PEX_price_12_2021!B:G,4,0)</f>
        <v>#N/A</v>
      </c>
      <c r="I114" s="56" t="e">
        <f>VLOOKUP(B114,PEX_price_12_2021!B:G,3,0)</f>
        <v>#N/A</v>
      </c>
      <c r="J114" s="57"/>
      <c r="K114" s="58" t="e">
        <f t="shared" si="6"/>
        <v>#N/A</v>
      </c>
      <c r="L114" s="59" t="e">
        <f t="shared" si="9"/>
        <v>#N/A</v>
      </c>
      <c r="M114" s="60">
        <f t="shared" si="11"/>
        <v>0</v>
      </c>
      <c r="N114" s="61" t="e">
        <f>IF(OR($B114=PEX_price_12_2021!$B$153,$B114=PEX_price_12_2021!$B$154,$B114=PEX_price_12_2021!$B$155,$B114=PEX_price_12_2021!$B$156,$B114=PEX_price_12_2021!$B$157,$B114=PEX_price_12_2021!$B$158,$B114=PEX_price_12_2021!$B$159,$B114=PEX_price_12_2021!$B$160,$B114=PEX_price_12_2021!$B$161,$B114=PEX_price_12_2021!$B$162,$B114=PEX_price_12_2021!$B$163,$B114=PEX_price_12_2021!$B$164,$B114=PEX_price_12_2021!$B$165,$B114=PEX_price_12_2021!$B$166,$B114=PEX_price_12_2021!$B$167,$B114=PEX_price_12_2021!$B$168,$B114=PEX_price_12_2021!$B$169,$B114=PEX_price_12_2021!$B$170,$B114=PEX_price_12_2021!$B$171,$B114=PEX_price_12_2021!$B$184,$B114=PEX_price_12_2021!$B$185,$B114=PEX_price_12_2021!$B$186,$B114=PEX_price_12_2021!$B$187),$F114*(1-$F$6),(IF(OR($B114=PEX_price_12_2021!$B$5,$B114=PEX_price_12_2021!$B$6,$B114=PEX_price_12_2021!$B$7,$B114=PEX_price_12_2021!$B$8,$B114=PEX_price_12_2021!$B$9,$B114=PEX_price_12_2021!$B$10,$B114=PEX_price_12_2021!$B$11,$B114=PEX_price_12_2021!$B$12,$B114=PEX_price_12_2021!$B$13,$B114=PEX_price_12_2021!$B$14,$B114=PEX_price_12_2021!$B$15,$B114=PEX_price_12_2021!$B$16,$B114=PEX_price_12_2021!$B$17),$F114*(1-$F$4),$F114*(1-$F$5))))</f>
        <v>#N/A</v>
      </c>
      <c r="O114" s="17"/>
      <c r="P114" s="17"/>
      <c r="Q114" s="17"/>
      <c r="V114" s="47" t="e">
        <f>IF(G114='[1]Прайс 2017'!$G$9,L114,0)</f>
        <v>#N/A</v>
      </c>
      <c r="W114" s="38">
        <f t="shared" si="10"/>
        <v>0</v>
      </c>
    </row>
    <row r="115" spans="1:23">
      <c r="A115" s="36">
        <v>101</v>
      </c>
      <c r="B115" s="6"/>
      <c r="C115" s="37">
        <f t="shared" si="7"/>
        <v>2</v>
      </c>
      <c r="D115" s="53" t="e">
        <f>VLOOKUP($C115,PEX_price_12_2021!$B$5:$G$187,2,0)</f>
        <v>#N/A</v>
      </c>
      <c r="E115" s="54" t="e">
        <f>VLOOKUP(B115,PEX_price_12_2021!B:F,5,0)</f>
        <v>#N/A</v>
      </c>
      <c r="F115" s="55" t="e">
        <f t="shared" si="8"/>
        <v>#N/A</v>
      </c>
      <c r="G115" s="56" t="e">
        <f>VLOOKUP(B115,PEX_price_12_2021!B:G,6,0)</f>
        <v>#N/A</v>
      </c>
      <c r="H115" s="56" t="e">
        <f>VLOOKUP(B115,PEX_price_12_2021!B:G,4,0)</f>
        <v>#N/A</v>
      </c>
      <c r="I115" s="56" t="e">
        <f>VLOOKUP(B115,PEX_price_12_2021!B:G,3,0)</f>
        <v>#N/A</v>
      </c>
      <c r="J115" s="57"/>
      <c r="K115" s="58" t="e">
        <f t="shared" si="6"/>
        <v>#N/A</v>
      </c>
      <c r="L115" s="59" t="e">
        <f t="shared" si="9"/>
        <v>#N/A</v>
      </c>
      <c r="M115" s="60">
        <f t="shared" si="11"/>
        <v>0</v>
      </c>
      <c r="N115" s="61" t="e">
        <f>IF(OR($B115=PEX_price_12_2021!$B$153,$B115=PEX_price_12_2021!$B$154,$B115=PEX_price_12_2021!$B$155,$B115=PEX_price_12_2021!$B$156,$B115=PEX_price_12_2021!$B$157,$B115=PEX_price_12_2021!$B$158,$B115=PEX_price_12_2021!$B$159,$B115=PEX_price_12_2021!$B$160,$B115=PEX_price_12_2021!$B$161,$B115=PEX_price_12_2021!$B$162,$B115=PEX_price_12_2021!$B$163,$B115=PEX_price_12_2021!$B$164,$B115=PEX_price_12_2021!$B$165,$B115=PEX_price_12_2021!$B$166,$B115=PEX_price_12_2021!$B$167,$B115=PEX_price_12_2021!$B$168,$B115=PEX_price_12_2021!$B$169,$B115=PEX_price_12_2021!$B$170,$B115=PEX_price_12_2021!$B$171,$B115=PEX_price_12_2021!$B$184,$B115=PEX_price_12_2021!$B$185,$B115=PEX_price_12_2021!$B$186,$B115=PEX_price_12_2021!$B$187),$F115*(1-$F$6),(IF(OR($B115=PEX_price_12_2021!$B$5,$B115=PEX_price_12_2021!$B$6,$B115=PEX_price_12_2021!$B$7,$B115=PEX_price_12_2021!$B$8,$B115=PEX_price_12_2021!$B$9,$B115=PEX_price_12_2021!$B$10,$B115=PEX_price_12_2021!$B$11,$B115=PEX_price_12_2021!$B$12,$B115=PEX_price_12_2021!$B$13,$B115=PEX_price_12_2021!$B$14,$B115=PEX_price_12_2021!$B$15,$B115=PEX_price_12_2021!$B$16,$B115=PEX_price_12_2021!$B$17),$F115*(1-$F$4),$F115*(1-$F$5))))</f>
        <v>#N/A</v>
      </c>
      <c r="O115" s="17"/>
      <c r="P115" s="17"/>
      <c r="Q115" s="17"/>
      <c r="V115" s="47" t="e">
        <f>IF(G115='[1]Прайс 2017'!$G$9,L115,0)</f>
        <v>#N/A</v>
      </c>
      <c r="W115" s="38">
        <f t="shared" si="10"/>
        <v>0</v>
      </c>
    </row>
    <row r="116" spans="1:23">
      <c r="A116" s="36">
        <v>102</v>
      </c>
      <c r="B116" s="6"/>
      <c r="C116" s="37">
        <f t="shared" si="7"/>
        <v>2</v>
      </c>
      <c r="D116" s="53" t="e">
        <f>VLOOKUP($C116,PEX_price_12_2021!$B$5:$G$187,2,0)</f>
        <v>#N/A</v>
      </c>
      <c r="E116" s="54" t="e">
        <f>VLOOKUP(B116,PEX_price_12_2021!B:F,5,0)</f>
        <v>#N/A</v>
      </c>
      <c r="F116" s="55" t="e">
        <f t="shared" si="8"/>
        <v>#N/A</v>
      </c>
      <c r="G116" s="56" t="e">
        <f>VLOOKUP(B116,PEX_price_12_2021!B:G,6,0)</f>
        <v>#N/A</v>
      </c>
      <c r="H116" s="56" t="e">
        <f>VLOOKUP(B116,PEX_price_12_2021!B:G,4,0)</f>
        <v>#N/A</v>
      </c>
      <c r="I116" s="56" t="e">
        <f>VLOOKUP(B116,PEX_price_12_2021!B:G,3,0)</f>
        <v>#N/A</v>
      </c>
      <c r="J116" s="57"/>
      <c r="K116" s="58" t="e">
        <f t="shared" si="6"/>
        <v>#N/A</v>
      </c>
      <c r="L116" s="59" t="e">
        <f t="shared" si="9"/>
        <v>#N/A</v>
      </c>
      <c r="M116" s="60">
        <f t="shared" si="11"/>
        <v>0</v>
      </c>
      <c r="N116" s="61" t="e">
        <f>IF(OR($B116=PEX_price_12_2021!$B$153,$B116=PEX_price_12_2021!$B$154,$B116=PEX_price_12_2021!$B$155,$B116=PEX_price_12_2021!$B$156,$B116=PEX_price_12_2021!$B$157,$B116=PEX_price_12_2021!$B$158,$B116=PEX_price_12_2021!$B$159,$B116=PEX_price_12_2021!$B$160,$B116=PEX_price_12_2021!$B$161,$B116=PEX_price_12_2021!$B$162,$B116=PEX_price_12_2021!$B$163,$B116=PEX_price_12_2021!$B$164,$B116=PEX_price_12_2021!$B$165,$B116=PEX_price_12_2021!$B$166,$B116=PEX_price_12_2021!$B$167,$B116=PEX_price_12_2021!$B$168,$B116=PEX_price_12_2021!$B$169,$B116=PEX_price_12_2021!$B$170,$B116=PEX_price_12_2021!$B$171,$B116=PEX_price_12_2021!$B$184,$B116=PEX_price_12_2021!$B$185,$B116=PEX_price_12_2021!$B$186,$B116=PEX_price_12_2021!$B$187),$F116*(1-$F$6),(IF(OR($B116=PEX_price_12_2021!$B$5,$B116=PEX_price_12_2021!$B$6,$B116=PEX_price_12_2021!$B$7,$B116=PEX_price_12_2021!$B$8,$B116=PEX_price_12_2021!$B$9,$B116=PEX_price_12_2021!$B$10,$B116=PEX_price_12_2021!$B$11,$B116=PEX_price_12_2021!$B$12,$B116=PEX_price_12_2021!$B$13,$B116=PEX_price_12_2021!$B$14,$B116=PEX_price_12_2021!$B$15,$B116=PEX_price_12_2021!$B$16,$B116=PEX_price_12_2021!$B$17),$F116*(1-$F$4),$F116*(1-$F$5))))</f>
        <v>#N/A</v>
      </c>
      <c r="O116" s="17"/>
      <c r="P116" s="17"/>
      <c r="Q116" s="17"/>
      <c r="V116" s="47" t="e">
        <f>IF(G116='[1]Прайс 2017'!$G$9,L116,0)</f>
        <v>#N/A</v>
      </c>
      <c r="W116" s="38">
        <f t="shared" si="10"/>
        <v>0</v>
      </c>
    </row>
    <row r="117" spans="1:23">
      <c r="A117" s="36">
        <v>103</v>
      </c>
      <c r="B117" s="6"/>
      <c r="C117" s="37">
        <f t="shared" si="7"/>
        <v>2</v>
      </c>
      <c r="D117" s="53" t="e">
        <f>VLOOKUP($C117,PEX_price_12_2021!$B$5:$G$187,2,0)</f>
        <v>#N/A</v>
      </c>
      <c r="E117" s="54" t="e">
        <f>VLOOKUP(B117,PEX_price_12_2021!B:F,5,0)</f>
        <v>#N/A</v>
      </c>
      <c r="F117" s="55" t="e">
        <f t="shared" si="8"/>
        <v>#N/A</v>
      </c>
      <c r="G117" s="56" t="e">
        <f>VLOOKUP(B117,PEX_price_12_2021!B:G,6,0)</f>
        <v>#N/A</v>
      </c>
      <c r="H117" s="56" t="e">
        <f>VLOOKUP(B117,PEX_price_12_2021!B:G,4,0)</f>
        <v>#N/A</v>
      </c>
      <c r="I117" s="56" t="e">
        <f>VLOOKUP(B117,PEX_price_12_2021!B:G,3,0)</f>
        <v>#N/A</v>
      </c>
      <c r="J117" s="57"/>
      <c r="K117" s="58" t="e">
        <f t="shared" si="6"/>
        <v>#N/A</v>
      </c>
      <c r="L117" s="59" t="e">
        <f t="shared" si="9"/>
        <v>#N/A</v>
      </c>
      <c r="M117" s="60">
        <f t="shared" si="11"/>
        <v>0</v>
      </c>
      <c r="N117" s="61" t="e">
        <f>IF(OR($B117=PEX_price_12_2021!$B$153,$B117=PEX_price_12_2021!$B$154,$B117=PEX_price_12_2021!$B$155,$B117=PEX_price_12_2021!$B$156,$B117=PEX_price_12_2021!$B$157,$B117=PEX_price_12_2021!$B$158,$B117=PEX_price_12_2021!$B$159,$B117=PEX_price_12_2021!$B$160,$B117=PEX_price_12_2021!$B$161,$B117=PEX_price_12_2021!$B$162,$B117=PEX_price_12_2021!$B$163,$B117=PEX_price_12_2021!$B$164,$B117=PEX_price_12_2021!$B$165,$B117=PEX_price_12_2021!$B$166,$B117=PEX_price_12_2021!$B$167,$B117=PEX_price_12_2021!$B$168,$B117=PEX_price_12_2021!$B$169,$B117=PEX_price_12_2021!$B$170,$B117=PEX_price_12_2021!$B$171,$B117=PEX_price_12_2021!$B$184,$B117=PEX_price_12_2021!$B$185,$B117=PEX_price_12_2021!$B$186,$B117=PEX_price_12_2021!$B$187),$F117*(1-$F$6),(IF(OR($B117=PEX_price_12_2021!$B$5,$B117=PEX_price_12_2021!$B$6,$B117=PEX_price_12_2021!$B$7,$B117=PEX_price_12_2021!$B$8,$B117=PEX_price_12_2021!$B$9,$B117=PEX_price_12_2021!$B$10,$B117=PEX_price_12_2021!$B$11,$B117=PEX_price_12_2021!$B$12,$B117=PEX_price_12_2021!$B$13,$B117=PEX_price_12_2021!$B$14,$B117=PEX_price_12_2021!$B$15,$B117=PEX_price_12_2021!$B$16,$B117=PEX_price_12_2021!$B$17),$F117*(1-$F$4),$F117*(1-$F$5))))</f>
        <v>#N/A</v>
      </c>
      <c r="O117" s="17"/>
      <c r="P117" s="17"/>
      <c r="Q117" s="17"/>
      <c r="V117" s="47" t="e">
        <f>IF(G117='[1]Прайс 2017'!$G$9,L117,0)</f>
        <v>#N/A</v>
      </c>
      <c r="W117" s="38">
        <f t="shared" si="10"/>
        <v>0</v>
      </c>
    </row>
    <row r="118" spans="1:23">
      <c r="A118" s="36">
        <v>104</v>
      </c>
      <c r="B118" s="6"/>
      <c r="C118" s="37">
        <f t="shared" si="7"/>
        <v>2</v>
      </c>
      <c r="D118" s="53" t="e">
        <f>VLOOKUP($C118,PEX_price_12_2021!$B$5:$G$187,2,0)</f>
        <v>#N/A</v>
      </c>
      <c r="E118" s="54" t="e">
        <f>VLOOKUP(B118,PEX_price_12_2021!B:F,5,0)</f>
        <v>#N/A</v>
      </c>
      <c r="F118" s="55" t="e">
        <f t="shared" si="8"/>
        <v>#N/A</v>
      </c>
      <c r="G118" s="56" t="e">
        <f>VLOOKUP(B118,PEX_price_12_2021!B:G,6,0)</f>
        <v>#N/A</v>
      </c>
      <c r="H118" s="56" t="e">
        <f>VLOOKUP(B118,PEX_price_12_2021!B:G,4,0)</f>
        <v>#N/A</v>
      </c>
      <c r="I118" s="56" t="e">
        <f>VLOOKUP(B118,PEX_price_12_2021!B:G,3,0)</f>
        <v>#N/A</v>
      </c>
      <c r="J118" s="57"/>
      <c r="K118" s="58" t="e">
        <f t="shared" si="6"/>
        <v>#N/A</v>
      </c>
      <c r="L118" s="59" t="e">
        <f t="shared" si="9"/>
        <v>#N/A</v>
      </c>
      <c r="M118" s="60">
        <f t="shared" si="11"/>
        <v>0</v>
      </c>
      <c r="N118" s="61" t="e">
        <f>IF(OR($B118=PEX_price_12_2021!$B$153,$B118=PEX_price_12_2021!$B$154,$B118=PEX_price_12_2021!$B$155,$B118=PEX_price_12_2021!$B$156,$B118=PEX_price_12_2021!$B$157,$B118=PEX_price_12_2021!$B$158,$B118=PEX_price_12_2021!$B$159,$B118=PEX_price_12_2021!$B$160,$B118=PEX_price_12_2021!$B$161,$B118=PEX_price_12_2021!$B$162,$B118=PEX_price_12_2021!$B$163,$B118=PEX_price_12_2021!$B$164,$B118=PEX_price_12_2021!$B$165,$B118=PEX_price_12_2021!$B$166,$B118=PEX_price_12_2021!$B$167,$B118=PEX_price_12_2021!$B$168,$B118=PEX_price_12_2021!$B$169,$B118=PEX_price_12_2021!$B$170,$B118=PEX_price_12_2021!$B$171,$B118=PEX_price_12_2021!$B$184,$B118=PEX_price_12_2021!$B$185,$B118=PEX_price_12_2021!$B$186,$B118=PEX_price_12_2021!$B$187),$F118*(1-$F$6),(IF(OR($B118=PEX_price_12_2021!$B$5,$B118=PEX_price_12_2021!$B$6,$B118=PEX_price_12_2021!$B$7,$B118=PEX_price_12_2021!$B$8,$B118=PEX_price_12_2021!$B$9,$B118=PEX_price_12_2021!$B$10,$B118=PEX_price_12_2021!$B$11,$B118=PEX_price_12_2021!$B$12,$B118=PEX_price_12_2021!$B$13,$B118=PEX_price_12_2021!$B$14,$B118=PEX_price_12_2021!$B$15,$B118=PEX_price_12_2021!$B$16,$B118=PEX_price_12_2021!$B$17),$F118*(1-$F$4),$F118*(1-$F$5))))</f>
        <v>#N/A</v>
      </c>
      <c r="O118" s="17"/>
      <c r="P118" s="17"/>
      <c r="Q118" s="17"/>
      <c r="V118" s="47" t="e">
        <f>IF(G118='[1]Прайс 2017'!$G$9,L118,0)</f>
        <v>#N/A</v>
      </c>
      <c r="W118" s="38">
        <f t="shared" si="10"/>
        <v>0</v>
      </c>
    </row>
    <row r="119" spans="1:23">
      <c r="A119" s="36">
        <v>105</v>
      </c>
      <c r="B119" s="73"/>
      <c r="C119" s="37">
        <f t="shared" si="7"/>
        <v>2</v>
      </c>
      <c r="D119" s="53" t="e">
        <f>VLOOKUP($C119,PEX_price_12_2021!$B$5:$G$187,2,0)</f>
        <v>#N/A</v>
      </c>
      <c r="E119" s="54" t="e">
        <f>VLOOKUP(B119,PEX_price_12_2021!B:F,5,0)</f>
        <v>#N/A</v>
      </c>
      <c r="F119" s="55" t="e">
        <f t="shared" si="8"/>
        <v>#N/A</v>
      </c>
      <c r="G119" s="56" t="e">
        <f>VLOOKUP(B119,PEX_price_12_2021!B:G,6,0)</f>
        <v>#N/A</v>
      </c>
      <c r="H119" s="56" t="e">
        <f>VLOOKUP(B119,PEX_price_12_2021!B:G,4,0)</f>
        <v>#N/A</v>
      </c>
      <c r="I119" s="56" t="e">
        <f>VLOOKUP(B119,PEX_price_12_2021!B:G,3,0)</f>
        <v>#N/A</v>
      </c>
      <c r="J119" s="57"/>
      <c r="K119" s="58" t="e">
        <f t="shared" si="6"/>
        <v>#N/A</v>
      </c>
      <c r="L119" s="59" t="e">
        <f t="shared" si="9"/>
        <v>#N/A</v>
      </c>
      <c r="M119" s="60">
        <f t="shared" si="11"/>
        <v>0</v>
      </c>
      <c r="N119" s="61" t="e">
        <f>IF(OR($B119=PEX_price_12_2021!$B$153,$B119=PEX_price_12_2021!$B$154,$B119=PEX_price_12_2021!$B$155,$B119=PEX_price_12_2021!$B$156,$B119=PEX_price_12_2021!$B$157,$B119=PEX_price_12_2021!$B$158,$B119=PEX_price_12_2021!$B$159,$B119=PEX_price_12_2021!$B$160,$B119=PEX_price_12_2021!$B$161,$B119=PEX_price_12_2021!$B$162,$B119=PEX_price_12_2021!$B$163,$B119=PEX_price_12_2021!$B$164,$B119=PEX_price_12_2021!$B$165,$B119=PEX_price_12_2021!$B$166,$B119=PEX_price_12_2021!$B$167,$B119=PEX_price_12_2021!$B$168,$B119=PEX_price_12_2021!$B$169,$B119=PEX_price_12_2021!$B$170,$B119=PEX_price_12_2021!$B$171,$B119=PEX_price_12_2021!$B$184,$B119=PEX_price_12_2021!$B$185,$B119=PEX_price_12_2021!$B$186,$B119=PEX_price_12_2021!$B$187),$F119*(1-$F$6),(IF(OR($B119=PEX_price_12_2021!$B$5,$B119=PEX_price_12_2021!$B$6,$B119=PEX_price_12_2021!$B$7,$B119=PEX_price_12_2021!$B$8,$B119=PEX_price_12_2021!$B$9,$B119=PEX_price_12_2021!$B$10,$B119=PEX_price_12_2021!$B$11,$B119=PEX_price_12_2021!$B$12,$B119=PEX_price_12_2021!$B$13,$B119=PEX_price_12_2021!$B$14,$B119=PEX_price_12_2021!$B$15,$B119=PEX_price_12_2021!$B$16,$B119=PEX_price_12_2021!$B$17),$F119*(1-$F$4),$F119*(1-$F$5))))</f>
        <v>#N/A</v>
      </c>
      <c r="O119" s="17"/>
      <c r="P119" s="17"/>
      <c r="Q119" s="17"/>
      <c r="V119" s="47" t="e">
        <f>IF(G119='[1]Прайс 2017'!$G$9,L119,0)</f>
        <v>#N/A</v>
      </c>
      <c r="W119" s="38">
        <f t="shared" si="10"/>
        <v>0</v>
      </c>
    </row>
    <row r="120" spans="1:23">
      <c r="A120" s="36">
        <v>106</v>
      </c>
      <c r="B120" s="73"/>
      <c r="C120" s="37">
        <f t="shared" si="7"/>
        <v>2</v>
      </c>
      <c r="D120" s="53" t="e">
        <f>VLOOKUP($C120,PEX_price_12_2021!$B$5:$G$187,2,0)</f>
        <v>#N/A</v>
      </c>
      <c r="E120" s="54" t="e">
        <f>VLOOKUP(B120,PEX_price_12_2021!B:F,5,0)</f>
        <v>#N/A</v>
      </c>
      <c r="F120" s="55" t="e">
        <f t="shared" si="8"/>
        <v>#N/A</v>
      </c>
      <c r="G120" s="56" t="e">
        <f>VLOOKUP(B120,PEX_price_12_2021!B:G,6,0)</f>
        <v>#N/A</v>
      </c>
      <c r="H120" s="56" t="e">
        <f>VLOOKUP(B120,PEX_price_12_2021!B:G,4,0)</f>
        <v>#N/A</v>
      </c>
      <c r="I120" s="56" t="e">
        <f>VLOOKUP(B120,PEX_price_12_2021!B:G,3,0)</f>
        <v>#N/A</v>
      </c>
      <c r="J120" s="57"/>
      <c r="K120" s="58" t="e">
        <f t="shared" si="6"/>
        <v>#N/A</v>
      </c>
      <c r="L120" s="59" t="e">
        <f t="shared" si="9"/>
        <v>#N/A</v>
      </c>
      <c r="M120" s="60">
        <f t="shared" si="11"/>
        <v>0</v>
      </c>
      <c r="N120" s="61" t="e">
        <f>IF(OR($B120=PEX_price_12_2021!$B$153,$B120=PEX_price_12_2021!$B$154,$B120=PEX_price_12_2021!$B$155,$B120=PEX_price_12_2021!$B$156,$B120=PEX_price_12_2021!$B$157,$B120=PEX_price_12_2021!$B$158,$B120=PEX_price_12_2021!$B$159,$B120=PEX_price_12_2021!$B$160,$B120=PEX_price_12_2021!$B$161,$B120=PEX_price_12_2021!$B$162,$B120=PEX_price_12_2021!$B$163,$B120=PEX_price_12_2021!$B$164,$B120=PEX_price_12_2021!$B$165,$B120=PEX_price_12_2021!$B$166,$B120=PEX_price_12_2021!$B$167,$B120=PEX_price_12_2021!$B$168,$B120=PEX_price_12_2021!$B$169,$B120=PEX_price_12_2021!$B$170,$B120=PEX_price_12_2021!$B$171,$B120=PEX_price_12_2021!$B$184,$B120=PEX_price_12_2021!$B$185,$B120=PEX_price_12_2021!$B$186,$B120=PEX_price_12_2021!$B$187),$F120*(1-$F$6),(IF(OR($B120=PEX_price_12_2021!$B$5,$B120=PEX_price_12_2021!$B$6,$B120=PEX_price_12_2021!$B$7,$B120=PEX_price_12_2021!$B$8,$B120=PEX_price_12_2021!$B$9,$B120=PEX_price_12_2021!$B$10,$B120=PEX_price_12_2021!$B$11,$B120=PEX_price_12_2021!$B$12,$B120=PEX_price_12_2021!$B$13,$B120=PEX_price_12_2021!$B$14,$B120=PEX_price_12_2021!$B$15,$B120=PEX_price_12_2021!$B$16,$B120=PEX_price_12_2021!$B$17),$F120*(1-$F$4),$F120*(1-$F$5))))</f>
        <v>#N/A</v>
      </c>
      <c r="O120" s="17"/>
      <c r="P120" s="17"/>
      <c r="Q120" s="17"/>
      <c r="V120" s="47" t="e">
        <f>IF(G120='[1]Прайс 2017'!$G$9,L120,0)</f>
        <v>#N/A</v>
      </c>
      <c r="W120" s="38">
        <f t="shared" si="10"/>
        <v>0</v>
      </c>
    </row>
    <row r="121" spans="1:23">
      <c r="A121" s="36">
        <v>107</v>
      </c>
      <c r="B121" s="73"/>
      <c r="C121" s="37">
        <f t="shared" si="7"/>
        <v>2</v>
      </c>
      <c r="D121" s="53" t="e">
        <f>VLOOKUP($C121,PEX_price_12_2021!$B$5:$G$187,2,0)</f>
        <v>#N/A</v>
      </c>
      <c r="E121" s="54" t="e">
        <f>VLOOKUP(B121,PEX_price_12_2021!B:F,5,0)</f>
        <v>#N/A</v>
      </c>
      <c r="F121" s="55" t="e">
        <f t="shared" si="8"/>
        <v>#N/A</v>
      </c>
      <c r="G121" s="56" t="e">
        <f>VLOOKUP(B121,PEX_price_12_2021!B:G,6,0)</f>
        <v>#N/A</v>
      </c>
      <c r="H121" s="56" t="e">
        <f>VLOOKUP(B121,PEX_price_12_2021!B:G,4,0)</f>
        <v>#N/A</v>
      </c>
      <c r="I121" s="56" t="e">
        <f>VLOOKUP(B121,PEX_price_12_2021!B:G,3,0)</f>
        <v>#N/A</v>
      </c>
      <c r="J121" s="57"/>
      <c r="K121" s="58" t="e">
        <f t="shared" si="6"/>
        <v>#N/A</v>
      </c>
      <c r="L121" s="59" t="e">
        <f t="shared" si="9"/>
        <v>#N/A</v>
      </c>
      <c r="M121" s="60">
        <f t="shared" si="11"/>
        <v>0</v>
      </c>
      <c r="N121" s="61" t="e">
        <f>IF(OR($B121=PEX_price_12_2021!$B$153,$B121=PEX_price_12_2021!$B$154,$B121=PEX_price_12_2021!$B$155,$B121=PEX_price_12_2021!$B$156,$B121=PEX_price_12_2021!$B$157,$B121=PEX_price_12_2021!$B$158,$B121=PEX_price_12_2021!$B$159,$B121=PEX_price_12_2021!$B$160,$B121=PEX_price_12_2021!$B$161,$B121=PEX_price_12_2021!$B$162,$B121=PEX_price_12_2021!$B$163,$B121=PEX_price_12_2021!$B$164,$B121=PEX_price_12_2021!$B$165,$B121=PEX_price_12_2021!$B$166,$B121=PEX_price_12_2021!$B$167,$B121=PEX_price_12_2021!$B$168,$B121=PEX_price_12_2021!$B$169,$B121=PEX_price_12_2021!$B$170,$B121=PEX_price_12_2021!$B$171,$B121=PEX_price_12_2021!$B$184,$B121=PEX_price_12_2021!$B$185,$B121=PEX_price_12_2021!$B$186,$B121=PEX_price_12_2021!$B$187),$F121*(1-$F$6),(IF(OR($B121=PEX_price_12_2021!$B$5,$B121=PEX_price_12_2021!$B$6,$B121=PEX_price_12_2021!$B$7,$B121=PEX_price_12_2021!$B$8,$B121=PEX_price_12_2021!$B$9,$B121=PEX_price_12_2021!$B$10,$B121=PEX_price_12_2021!$B$11,$B121=PEX_price_12_2021!$B$12,$B121=PEX_price_12_2021!$B$13,$B121=PEX_price_12_2021!$B$14,$B121=PEX_price_12_2021!$B$15,$B121=PEX_price_12_2021!$B$16,$B121=PEX_price_12_2021!$B$17),$F121*(1-$F$4),$F121*(1-$F$5))))</f>
        <v>#N/A</v>
      </c>
      <c r="O121" s="17"/>
      <c r="P121" s="17"/>
      <c r="Q121" s="17"/>
      <c r="V121" s="47" t="e">
        <f>IF(G121='[1]Прайс 2017'!$G$9,L121,0)</f>
        <v>#N/A</v>
      </c>
      <c r="W121" s="38">
        <f t="shared" si="10"/>
        <v>0</v>
      </c>
    </row>
    <row r="122" spans="1:23">
      <c r="A122" s="36">
        <v>108</v>
      </c>
      <c r="B122" s="73"/>
      <c r="C122" s="37">
        <f t="shared" si="7"/>
        <v>2</v>
      </c>
      <c r="D122" s="53" t="e">
        <f>VLOOKUP($C122,PEX_price_12_2021!$B$5:$G$187,2,0)</f>
        <v>#N/A</v>
      </c>
      <c r="E122" s="54" t="e">
        <f>VLOOKUP(B122,PEX_price_12_2021!B:F,5,0)</f>
        <v>#N/A</v>
      </c>
      <c r="F122" s="55" t="e">
        <f t="shared" si="8"/>
        <v>#N/A</v>
      </c>
      <c r="G122" s="56" t="e">
        <f>VLOOKUP(B122,PEX_price_12_2021!B:G,6,0)</f>
        <v>#N/A</v>
      </c>
      <c r="H122" s="56" t="e">
        <f>VLOOKUP(B122,PEX_price_12_2021!B:G,4,0)</f>
        <v>#N/A</v>
      </c>
      <c r="I122" s="56" t="e">
        <f>VLOOKUP(B122,PEX_price_12_2021!B:G,3,0)</f>
        <v>#N/A</v>
      </c>
      <c r="J122" s="57"/>
      <c r="K122" s="58" t="e">
        <f t="shared" si="6"/>
        <v>#N/A</v>
      </c>
      <c r="L122" s="59" t="e">
        <f t="shared" si="9"/>
        <v>#N/A</v>
      </c>
      <c r="M122" s="60">
        <f t="shared" si="11"/>
        <v>0</v>
      </c>
      <c r="N122" s="61" t="e">
        <f>IF(OR($B122=PEX_price_12_2021!$B$153,$B122=PEX_price_12_2021!$B$154,$B122=PEX_price_12_2021!$B$155,$B122=PEX_price_12_2021!$B$156,$B122=PEX_price_12_2021!$B$157,$B122=PEX_price_12_2021!$B$158,$B122=PEX_price_12_2021!$B$159,$B122=PEX_price_12_2021!$B$160,$B122=PEX_price_12_2021!$B$161,$B122=PEX_price_12_2021!$B$162,$B122=PEX_price_12_2021!$B$163,$B122=PEX_price_12_2021!$B$164,$B122=PEX_price_12_2021!$B$165,$B122=PEX_price_12_2021!$B$166,$B122=PEX_price_12_2021!$B$167,$B122=PEX_price_12_2021!$B$168,$B122=PEX_price_12_2021!$B$169,$B122=PEX_price_12_2021!$B$170,$B122=PEX_price_12_2021!$B$171,$B122=PEX_price_12_2021!$B$184,$B122=PEX_price_12_2021!$B$185,$B122=PEX_price_12_2021!$B$186,$B122=PEX_price_12_2021!$B$187),$F122*(1-$F$6),(IF(OR($B122=PEX_price_12_2021!$B$5,$B122=PEX_price_12_2021!$B$6,$B122=PEX_price_12_2021!$B$7,$B122=PEX_price_12_2021!$B$8,$B122=PEX_price_12_2021!$B$9,$B122=PEX_price_12_2021!$B$10,$B122=PEX_price_12_2021!$B$11,$B122=PEX_price_12_2021!$B$12,$B122=PEX_price_12_2021!$B$13,$B122=PEX_price_12_2021!$B$14,$B122=PEX_price_12_2021!$B$15,$B122=PEX_price_12_2021!$B$16,$B122=PEX_price_12_2021!$B$17),$F122*(1-$F$4),$F122*(1-$F$5))))</f>
        <v>#N/A</v>
      </c>
      <c r="O122" s="17"/>
      <c r="P122" s="17"/>
      <c r="Q122" s="17"/>
      <c r="V122" s="47" t="e">
        <f>IF(G122='[1]Прайс 2017'!$G$9,L122,0)</f>
        <v>#N/A</v>
      </c>
      <c r="W122" s="38">
        <f t="shared" si="10"/>
        <v>0</v>
      </c>
    </row>
    <row r="123" spans="1:23">
      <c r="A123" s="36">
        <v>109</v>
      </c>
      <c r="B123" s="73"/>
      <c r="C123" s="37">
        <f t="shared" si="7"/>
        <v>2</v>
      </c>
      <c r="D123" s="53" t="e">
        <f>VLOOKUP($C123,PEX_price_12_2021!$B$5:$G$187,2,0)</f>
        <v>#N/A</v>
      </c>
      <c r="E123" s="54" t="e">
        <f>VLOOKUP(B123,PEX_price_12_2021!B:F,5,0)</f>
        <v>#N/A</v>
      </c>
      <c r="F123" s="55" t="e">
        <f t="shared" si="8"/>
        <v>#N/A</v>
      </c>
      <c r="G123" s="56" t="e">
        <f>VLOOKUP(B123,PEX_price_12_2021!B:G,6,0)</f>
        <v>#N/A</v>
      </c>
      <c r="H123" s="56" t="e">
        <f>VLOOKUP(B123,PEX_price_12_2021!B:G,4,0)</f>
        <v>#N/A</v>
      </c>
      <c r="I123" s="56" t="e">
        <f>VLOOKUP(B123,PEX_price_12_2021!B:G,3,0)</f>
        <v>#N/A</v>
      </c>
      <c r="J123" s="57"/>
      <c r="K123" s="58" t="e">
        <f t="shared" si="6"/>
        <v>#N/A</v>
      </c>
      <c r="L123" s="59" t="e">
        <f t="shared" si="9"/>
        <v>#N/A</v>
      </c>
      <c r="M123" s="60">
        <f t="shared" si="11"/>
        <v>0</v>
      </c>
      <c r="N123" s="61" t="e">
        <f>IF(OR($B123=PEX_price_12_2021!$B$153,$B123=PEX_price_12_2021!$B$154,$B123=PEX_price_12_2021!$B$155,$B123=PEX_price_12_2021!$B$156,$B123=PEX_price_12_2021!$B$157,$B123=PEX_price_12_2021!$B$158,$B123=PEX_price_12_2021!$B$159,$B123=PEX_price_12_2021!$B$160,$B123=PEX_price_12_2021!$B$161,$B123=PEX_price_12_2021!$B$162,$B123=PEX_price_12_2021!$B$163,$B123=PEX_price_12_2021!$B$164,$B123=PEX_price_12_2021!$B$165,$B123=PEX_price_12_2021!$B$166,$B123=PEX_price_12_2021!$B$167,$B123=PEX_price_12_2021!$B$168,$B123=PEX_price_12_2021!$B$169,$B123=PEX_price_12_2021!$B$170,$B123=PEX_price_12_2021!$B$171,$B123=PEX_price_12_2021!$B$184,$B123=PEX_price_12_2021!$B$185,$B123=PEX_price_12_2021!$B$186,$B123=PEX_price_12_2021!$B$187),$F123*(1-$F$6),(IF(OR($B123=PEX_price_12_2021!$B$5,$B123=PEX_price_12_2021!$B$6,$B123=PEX_price_12_2021!$B$7,$B123=PEX_price_12_2021!$B$8,$B123=PEX_price_12_2021!$B$9,$B123=PEX_price_12_2021!$B$10,$B123=PEX_price_12_2021!$B$11,$B123=PEX_price_12_2021!$B$12,$B123=PEX_price_12_2021!$B$13,$B123=PEX_price_12_2021!$B$14,$B123=PEX_price_12_2021!$B$15,$B123=PEX_price_12_2021!$B$16,$B123=PEX_price_12_2021!$B$17),$F123*(1-$F$4),$F123*(1-$F$5))))</f>
        <v>#N/A</v>
      </c>
      <c r="O123" s="17"/>
      <c r="P123" s="17"/>
      <c r="Q123" s="17"/>
      <c r="V123" s="47" t="e">
        <f>IF(G123='[1]Прайс 2017'!$G$9,L123,0)</f>
        <v>#N/A</v>
      </c>
      <c r="W123" s="38">
        <f t="shared" si="10"/>
        <v>0</v>
      </c>
    </row>
    <row r="124" spans="1:23">
      <c r="A124" s="36">
        <v>110</v>
      </c>
      <c r="B124" s="73"/>
      <c r="C124" s="37">
        <f t="shared" si="7"/>
        <v>2</v>
      </c>
      <c r="D124" s="53" t="e">
        <f>VLOOKUP($C124,PEX_price_12_2021!$B$5:$G$187,2,0)</f>
        <v>#N/A</v>
      </c>
      <c r="E124" s="54" t="e">
        <f>VLOOKUP(B124,PEX_price_12_2021!B:F,5,0)</f>
        <v>#N/A</v>
      </c>
      <c r="F124" s="55" t="e">
        <f t="shared" si="8"/>
        <v>#N/A</v>
      </c>
      <c r="G124" s="56" t="e">
        <f>VLOOKUP(B124,PEX_price_12_2021!B:G,6,0)</f>
        <v>#N/A</v>
      </c>
      <c r="H124" s="56" t="e">
        <f>VLOOKUP(B124,PEX_price_12_2021!B:G,4,0)</f>
        <v>#N/A</v>
      </c>
      <c r="I124" s="56" t="e">
        <f>VLOOKUP(B124,PEX_price_12_2021!B:G,3,0)</f>
        <v>#N/A</v>
      </c>
      <c r="J124" s="57"/>
      <c r="K124" s="58" t="e">
        <f t="shared" si="6"/>
        <v>#N/A</v>
      </c>
      <c r="L124" s="59" t="e">
        <f t="shared" si="9"/>
        <v>#N/A</v>
      </c>
      <c r="M124" s="60">
        <f t="shared" si="11"/>
        <v>0</v>
      </c>
      <c r="N124" s="61" t="e">
        <f>IF(OR($B124=PEX_price_12_2021!$B$153,$B124=PEX_price_12_2021!$B$154,$B124=PEX_price_12_2021!$B$155,$B124=PEX_price_12_2021!$B$156,$B124=PEX_price_12_2021!$B$157,$B124=PEX_price_12_2021!$B$158,$B124=PEX_price_12_2021!$B$159,$B124=PEX_price_12_2021!$B$160,$B124=PEX_price_12_2021!$B$161,$B124=PEX_price_12_2021!$B$162,$B124=PEX_price_12_2021!$B$163,$B124=PEX_price_12_2021!$B$164,$B124=PEX_price_12_2021!$B$165,$B124=PEX_price_12_2021!$B$166,$B124=PEX_price_12_2021!$B$167,$B124=PEX_price_12_2021!$B$168,$B124=PEX_price_12_2021!$B$169,$B124=PEX_price_12_2021!$B$170,$B124=PEX_price_12_2021!$B$171,$B124=PEX_price_12_2021!$B$184,$B124=PEX_price_12_2021!$B$185,$B124=PEX_price_12_2021!$B$186,$B124=PEX_price_12_2021!$B$187),$F124*(1-$F$6),(IF(OR($B124=PEX_price_12_2021!$B$5,$B124=PEX_price_12_2021!$B$6,$B124=PEX_price_12_2021!$B$7,$B124=PEX_price_12_2021!$B$8,$B124=PEX_price_12_2021!$B$9,$B124=PEX_price_12_2021!$B$10,$B124=PEX_price_12_2021!$B$11,$B124=PEX_price_12_2021!$B$12,$B124=PEX_price_12_2021!$B$13,$B124=PEX_price_12_2021!$B$14,$B124=PEX_price_12_2021!$B$15,$B124=PEX_price_12_2021!$B$16,$B124=PEX_price_12_2021!$B$17),$F124*(1-$F$4),$F124*(1-$F$5))))</f>
        <v>#N/A</v>
      </c>
      <c r="O124" s="17"/>
      <c r="P124" s="17"/>
      <c r="Q124" s="17"/>
      <c r="V124" s="47" t="e">
        <f>IF(G124='[1]Прайс 2017'!$G$9,L124,0)</f>
        <v>#N/A</v>
      </c>
      <c r="W124" s="38">
        <f t="shared" si="10"/>
        <v>0</v>
      </c>
    </row>
    <row r="125" spans="1:23">
      <c r="A125" s="36">
        <v>111</v>
      </c>
      <c r="B125" s="3"/>
      <c r="C125" s="37">
        <f t="shared" si="7"/>
        <v>2</v>
      </c>
      <c r="D125" s="53" t="e">
        <f>VLOOKUP($C125,PEX_price_12_2021!$B$5:$G$187,2,0)</f>
        <v>#N/A</v>
      </c>
      <c r="E125" s="54" t="e">
        <f>VLOOKUP(B125,PEX_price_12_2021!B:F,5,0)</f>
        <v>#N/A</v>
      </c>
      <c r="F125" s="55" t="e">
        <f t="shared" si="8"/>
        <v>#N/A</v>
      </c>
      <c r="G125" s="56" t="e">
        <f>VLOOKUP(B125,PEX_price_12_2021!B:G,6,0)</f>
        <v>#N/A</v>
      </c>
      <c r="H125" s="56" t="e">
        <f>VLOOKUP(B125,PEX_price_12_2021!B:G,4,0)</f>
        <v>#N/A</v>
      </c>
      <c r="I125" s="56" t="e">
        <f>VLOOKUP(B125,PEX_price_12_2021!B:G,3,0)</f>
        <v>#N/A</v>
      </c>
      <c r="J125" s="57"/>
      <c r="K125" s="58" t="e">
        <f t="shared" si="6"/>
        <v>#N/A</v>
      </c>
      <c r="L125" s="59" t="e">
        <f t="shared" si="9"/>
        <v>#N/A</v>
      </c>
      <c r="M125" s="60">
        <f t="shared" si="11"/>
        <v>0</v>
      </c>
      <c r="N125" s="61" t="e">
        <f>IF(OR($B125=PEX_price_12_2021!$B$153,$B125=PEX_price_12_2021!$B$154,$B125=PEX_price_12_2021!$B$155,$B125=PEX_price_12_2021!$B$156,$B125=PEX_price_12_2021!$B$157,$B125=PEX_price_12_2021!$B$158,$B125=PEX_price_12_2021!$B$159,$B125=PEX_price_12_2021!$B$160,$B125=PEX_price_12_2021!$B$161,$B125=PEX_price_12_2021!$B$162,$B125=PEX_price_12_2021!$B$163,$B125=PEX_price_12_2021!$B$164,$B125=PEX_price_12_2021!$B$165,$B125=PEX_price_12_2021!$B$166,$B125=PEX_price_12_2021!$B$167,$B125=PEX_price_12_2021!$B$168,$B125=PEX_price_12_2021!$B$169,$B125=PEX_price_12_2021!$B$170,$B125=PEX_price_12_2021!$B$171,$B125=PEX_price_12_2021!$B$184,$B125=PEX_price_12_2021!$B$185,$B125=PEX_price_12_2021!$B$186,$B125=PEX_price_12_2021!$B$187),$F125*(1-$F$6),(IF(OR($B125=PEX_price_12_2021!$B$5,$B125=PEX_price_12_2021!$B$6,$B125=PEX_price_12_2021!$B$7,$B125=PEX_price_12_2021!$B$8,$B125=PEX_price_12_2021!$B$9,$B125=PEX_price_12_2021!$B$10,$B125=PEX_price_12_2021!$B$11,$B125=PEX_price_12_2021!$B$12,$B125=PEX_price_12_2021!$B$13,$B125=PEX_price_12_2021!$B$14,$B125=PEX_price_12_2021!$B$15,$B125=PEX_price_12_2021!$B$16,$B125=PEX_price_12_2021!$B$17),$F125*(1-$F$4),$F125*(1-$F$5))))</f>
        <v>#N/A</v>
      </c>
      <c r="O125" s="17"/>
      <c r="P125" s="17"/>
      <c r="Q125" s="17"/>
      <c r="V125" s="47" t="e">
        <f>IF(G125='[1]Прайс 2017'!$G$9,L125,0)</f>
        <v>#N/A</v>
      </c>
      <c r="W125" s="38">
        <f t="shared" si="10"/>
        <v>0</v>
      </c>
    </row>
    <row r="126" spans="1:23">
      <c r="A126" s="36">
        <v>112</v>
      </c>
      <c r="B126" s="3"/>
      <c r="C126" s="37">
        <f t="shared" si="7"/>
        <v>2</v>
      </c>
      <c r="D126" s="53" t="e">
        <f>VLOOKUP($C126,PEX_price_12_2021!$B$5:$G$187,2,0)</f>
        <v>#N/A</v>
      </c>
      <c r="E126" s="54" t="e">
        <f>VLOOKUP(B126,PEX_price_12_2021!B:F,5,0)</f>
        <v>#N/A</v>
      </c>
      <c r="F126" s="55" t="e">
        <f t="shared" si="8"/>
        <v>#N/A</v>
      </c>
      <c r="G126" s="56" t="e">
        <f>VLOOKUP(B126,PEX_price_12_2021!B:G,6,0)</f>
        <v>#N/A</v>
      </c>
      <c r="H126" s="56" t="e">
        <f>VLOOKUP(B126,PEX_price_12_2021!B:G,4,0)</f>
        <v>#N/A</v>
      </c>
      <c r="I126" s="56" t="e">
        <f>VLOOKUP(B126,PEX_price_12_2021!B:G,3,0)</f>
        <v>#N/A</v>
      </c>
      <c r="J126" s="57"/>
      <c r="K126" s="58" t="e">
        <f t="shared" si="6"/>
        <v>#N/A</v>
      </c>
      <c r="L126" s="59" t="e">
        <f t="shared" si="9"/>
        <v>#N/A</v>
      </c>
      <c r="M126" s="60">
        <f t="shared" si="11"/>
        <v>0</v>
      </c>
      <c r="N126" s="61" t="e">
        <f>IF(OR($B126=PEX_price_12_2021!$B$153,$B126=PEX_price_12_2021!$B$154,$B126=PEX_price_12_2021!$B$155,$B126=PEX_price_12_2021!$B$156,$B126=PEX_price_12_2021!$B$157,$B126=PEX_price_12_2021!$B$158,$B126=PEX_price_12_2021!$B$159,$B126=PEX_price_12_2021!$B$160,$B126=PEX_price_12_2021!$B$161,$B126=PEX_price_12_2021!$B$162,$B126=PEX_price_12_2021!$B$163,$B126=PEX_price_12_2021!$B$164,$B126=PEX_price_12_2021!$B$165,$B126=PEX_price_12_2021!$B$166,$B126=PEX_price_12_2021!$B$167,$B126=PEX_price_12_2021!$B$168,$B126=PEX_price_12_2021!$B$169,$B126=PEX_price_12_2021!$B$170,$B126=PEX_price_12_2021!$B$171,$B126=PEX_price_12_2021!$B$184,$B126=PEX_price_12_2021!$B$185,$B126=PEX_price_12_2021!$B$186,$B126=PEX_price_12_2021!$B$187),$F126*(1-$F$6),(IF(OR($B126=PEX_price_12_2021!$B$5,$B126=PEX_price_12_2021!$B$6,$B126=PEX_price_12_2021!$B$7,$B126=PEX_price_12_2021!$B$8,$B126=PEX_price_12_2021!$B$9,$B126=PEX_price_12_2021!$B$10,$B126=PEX_price_12_2021!$B$11,$B126=PEX_price_12_2021!$B$12,$B126=PEX_price_12_2021!$B$13,$B126=PEX_price_12_2021!$B$14,$B126=PEX_price_12_2021!$B$15,$B126=PEX_price_12_2021!$B$16,$B126=PEX_price_12_2021!$B$17),$F126*(1-$F$4),$F126*(1-$F$5))))</f>
        <v>#N/A</v>
      </c>
      <c r="O126" s="17"/>
      <c r="P126" s="17"/>
      <c r="Q126" s="17"/>
      <c r="V126" s="47" t="e">
        <f>IF(G126='[1]Прайс 2017'!$G$9,L126,0)</f>
        <v>#N/A</v>
      </c>
      <c r="W126" s="38">
        <f t="shared" si="10"/>
        <v>0</v>
      </c>
    </row>
    <row r="127" spans="1:23">
      <c r="A127" s="36">
        <v>113</v>
      </c>
      <c r="B127" s="3"/>
      <c r="C127" s="37">
        <f t="shared" si="7"/>
        <v>2</v>
      </c>
      <c r="D127" s="53" t="e">
        <f>VLOOKUP($C127,PEX_price_12_2021!$B$5:$G$187,2,0)</f>
        <v>#N/A</v>
      </c>
      <c r="E127" s="54" t="e">
        <f>VLOOKUP(B127,PEX_price_12_2021!B:F,5,0)</f>
        <v>#N/A</v>
      </c>
      <c r="F127" s="55" t="e">
        <f t="shared" si="8"/>
        <v>#N/A</v>
      </c>
      <c r="G127" s="56" t="e">
        <f>VLOOKUP(B127,PEX_price_12_2021!B:G,6,0)</f>
        <v>#N/A</v>
      </c>
      <c r="H127" s="56" t="e">
        <f>VLOOKUP(B127,PEX_price_12_2021!B:G,4,0)</f>
        <v>#N/A</v>
      </c>
      <c r="I127" s="56" t="e">
        <f>VLOOKUP(B127,PEX_price_12_2021!B:G,3,0)</f>
        <v>#N/A</v>
      </c>
      <c r="J127" s="57"/>
      <c r="K127" s="58" t="e">
        <f t="shared" si="6"/>
        <v>#N/A</v>
      </c>
      <c r="L127" s="59" t="e">
        <f t="shared" si="9"/>
        <v>#N/A</v>
      </c>
      <c r="M127" s="60">
        <f t="shared" si="11"/>
        <v>0</v>
      </c>
      <c r="N127" s="61" t="e">
        <f>IF(OR($B127=PEX_price_12_2021!$B$153,$B127=PEX_price_12_2021!$B$154,$B127=PEX_price_12_2021!$B$155,$B127=PEX_price_12_2021!$B$156,$B127=PEX_price_12_2021!$B$157,$B127=PEX_price_12_2021!$B$158,$B127=PEX_price_12_2021!$B$159,$B127=PEX_price_12_2021!$B$160,$B127=PEX_price_12_2021!$B$161,$B127=PEX_price_12_2021!$B$162,$B127=PEX_price_12_2021!$B$163,$B127=PEX_price_12_2021!$B$164,$B127=PEX_price_12_2021!$B$165,$B127=PEX_price_12_2021!$B$166,$B127=PEX_price_12_2021!$B$167,$B127=PEX_price_12_2021!$B$168,$B127=PEX_price_12_2021!$B$169,$B127=PEX_price_12_2021!$B$170,$B127=PEX_price_12_2021!$B$171,$B127=PEX_price_12_2021!$B$184,$B127=PEX_price_12_2021!$B$185,$B127=PEX_price_12_2021!$B$186,$B127=PEX_price_12_2021!$B$187),$F127*(1-$F$6),(IF(OR($B127=PEX_price_12_2021!$B$5,$B127=PEX_price_12_2021!$B$6,$B127=PEX_price_12_2021!$B$7,$B127=PEX_price_12_2021!$B$8,$B127=PEX_price_12_2021!$B$9,$B127=PEX_price_12_2021!$B$10,$B127=PEX_price_12_2021!$B$11,$B127=PEX_price_12_2021!$B$12,$B127=PEX_price_12_2021!$B$13,$B127=PEX_price_12_2021!$B$14,$B127=PEX_price_12_2021!$B$15,$B127=PEX_price_12_2021!$B$16,$B127=PEX_price_12_2021!$B$17),$F127*(1-$F$4),$F127*(1-$F$5))))</f>
        <v>#N/A</v>
      </c>
      <c r="O127" s="17"/>
      <c r="P127" s="17"/>
      <c r="Q127" s="17"/>
      <c r="V127" s="47" t="e">
        <f>IF(G127='[1]Прайс 2017'!$G$9,L127,0)</f>
        <v>#N/A</v>
      </c>
      <c r="W127" s="38">
        <f t="shared" si="10"/>
        <v>0</v>
      </c>
    </row>
    <row r="128" spans="1:23">
      <c r="A128" s="36">
        <v>114</v>
      </c>
      <c r="B128" s="3"/>
      <c r="C128" s="37">
        <f t="shared" si="7"/>
        <v>2</v>
      </c>
      <c r="D128" s="53" t="e">
        <f>VLOOKUP($C128,PEX_price_12_2021!$B$5:$G$187,2,0)</f>
        <v>#N/A</v>
      </c>
      <c r="E128" s="54" t="e">
        <f>VLOOKUP(B128,PEX_price_12_2021!B:F,5,0)</f>
        <v>#N/A</v>
      </c>
      <c r="F128" s="55" t="e">
        <f t="shared" si="8"/>
        <v>#N/A</v>
      </c>
      <c r="G128" s="56" t="e">
        <f>VLOOKUP(B128,PEX_price_12_2021!B:G,6,0)</f>
        <v>#N/A</v>
      </c>
      <c r="H128" s="56" t="e">
        <f>VLOOKUP(B128,PEX_price_12_2021!B:G,4,0)</f>
        <v>#N/A</v>
      </c>
      <c r="I128" s="56" t="e">
        <f>VLOOKUP(B128,PEX_price_12_2021!B:G,3,0)</f>
        <v>#N/A</v>
      </c>
      <c r="J128" s="57"/>
      <c r="K128" s="58" t="e">
        <f t="shared" si="6"/>
        <v>#N/A</v>
      </c>
      <c r="L128" s="59" t="e">
        <f t="shared" si="9"/>
        <v>#N/A</v>
      </c>
      <c r="M128" s="60">
        <f t="shared" si="11"/>
        <v>0</v>
      </c>
      <c r="N128" s="61" t="e">
        <f>IF(OR($B128=PEX_price_12_2021!$B$153,$B128=PEX_price_12_2021!$B$154,$B128=PEX_price_12_2021!$B$155,$B128=PEX_price_12_2021!$B$156,$B128=PEX_price_12_2021!$B$157,$B128=PEX_price_12_2021!$B$158,$B128=PEX_price_12_2021!$B$159,$B128=PEX_price_12_2021!$B$160,$B128=PEX_price_12_2021!$B$161,$B128=PEX_price_12_2021!$B$162,$B128=PEX_price_12_2021!$B$163,$B128=PEX_price_12_2021!$B$164,$B128=PEX_price_12_2021!$B$165,$B128=PEX_price_12_2021!$B$166,$B128=PEX_price_12_2021!$B$167,$B128=PEX_price_12_2021!$B$168,$B128=PEX_price_12_2021!$B$169,$B128=PEX_price_12_2021!$B$170,$B128=PEX_price_12_2021!$B$171,$B128=PEX_price_12_2021!$B$184,$B128=PEX_price_12_2021!$B$185,$B128=PEX_price_12_2021!$B$186,$B128=PEX_price_12_2021!$B$187),$F128*(1-$F$6),(IF(OR($B128=PEX_price_12_2021!$B$5,$B128=PEX_price_12_2021!$B$6,$B128=PEX_price_12_2021!$B$7,$B128=PEX_price_12_2021!$B$8,$B128=PEX_price_12_2021!$B$9,$B128=PEX_price_12_2021!$B$10,$B128=PEX_price_12_2021!$B$11,$B128=PEX_price_12_2021!$B$12,$B128=PEX_price_12_2021!$B$13,$B128=PEX_price_12_2021!$B$14,$B128=PEX_price_12_2021!$B$15,$B128=PEX_price_12_2021!$B$16,$B128=PEX_price_12_2021!$B$17),$F128*(1-$F$4),$F128*(1-$F$5))))</f>
        <v>#N/A</v>
      </c>
      <c r="O128" s="17"/>
      <c r="P128" s="17"/>
      <c r="Q128" s="17"/>
      <c r="V128" s="47" t="e">
        <f>IF(G128='[1]Прайс 2017'!$G$9,L128,0)</f>
        <v>#N/A</v>
      </c>
      <c r="W128" s="38">
        <f t="shared" si="10"/>
        <v>0</v>
      </c>
    </row>
    <row r="129" spans="1:23">
      <c r="A129" s="36">
        <v>115</v>
      </c>
      <c r="B129" s="3"/>
      <c r="C129" s="37">
        <f t="shared" si="7"/>
        <v>2</v>
      </c>
      <c r="D129" s="53" t="e">
        <f>VLOOKUP($C129,PEX_price_12_2021!$B$5:$G$187,2,0)</f>
        <v>#N/A</v>
      </c>
      <c r="E129" s="54" t="e">
        <f>VLOOKUP(B129,PEX_price_12_2021!B:F,5,0)</f>
        <v>#N/A</v>
      </c>
      <c r="F129" s="55" t="e">
        <f t="shared" si="8"/>
        <v>#N/A</v>
      </c>
      <c r="G129" s="56" t="e">
        <f>VLOOKUP(B129,PEX_price_12_2021!B:G,6,0)</f>
        <v>#N/A</v>
      </c>
      <c r="H129" s="56" t="e">
        <f>VLOOKUP(B129,PEX_price_12_2021!B:G,4,0)</f>
        <v>#N/A</v>
      </c>
      <c r="I129" s="56" t="e">
        <f>VLOOKUP(B129,PEX_price_12_2021!B:G,3,0)</f>
        <v>#N/A</v>
      </c>
      <c r="J129" s="57"/>
      <c r="K129" s="58" t="e">
        <f t="shared" si="6"/>
        <v>#N/A</v>
      </c>
      <c r="L129" s="59" t="e">
        <f t="shared" si="9"/>
        <v>#N/A</v>
      </c>
      <c r="M129" s="60">
        <f t="shared" si="11"/>
        <v>0</v>
      </c>
      <c r="N129" s="61" t="e">
        <f>IF(OR($B129=PEX_price_12_2021!$B$153,$B129=PEX_price_12_2021!$B$154,$B129=PEX_price_12_2021!$B$155,$B129=PEX_price_12_2021!$B$156,$B129=PEX_price_12_2021!$B$157,$B129=PEX_price_12_2021!$B$158,$B129=PEX_price_12_2021!$B$159,$B129=PEX_price_12_2021!$B$160,$B129=PEX_price_12_2021!$B$161,$B129=PEX_price_12_2021!$B$162,$B129=PEX_price_12_2021!$B$163,$B129=PEX_price_12_2021!$B$164,$B129=PEX_price_12_2021!$B$165,$B129=PEX_price_12_2021!$B$166,$B129=PEX_price_12_2021!$B$167,$B129=PEX_price_12_2021!$B$168,$B129=PEX_price_12_2021!$B$169,$B129=PEX_price_12_2021!$B$170,$B129=PEX_price_12_2021!$B$171,$B129=PEX_price_12_2021!$B$184,$B129=PEX_price_12_2021!$B$185,$B129=PEX_price_12_2021!$B$186,$B129=PEX_price_12_2021!$B$187),$F129*(1-$F$6),(IF(OR($B129=PEX_price_12_2021!$B$5,$B129=PEX_price_12_2021!$B$6,$B129=PEX_price_12_2021!$B$7,$B129=PEX_price_12_2021!$B$8,$B129=PEX_price_12_2021!$B$9,$B129=PEX_price_12_2021!$B$10,$B129=PEX_price_12_2021!$B$11,$B129=PEX_price_12_2021!$B$12,$B129=PEX_price_12_2021!$B$13,$B129=PEX_price_12_2021!$B$14,$B129=PEX_price_12_2021!$B$15,$B129=PEX_price_12_2021!$B$16,$B129=PEX_price_12_2021!$B$17),$F129*(1-$F$4),$F129*(1-$F$5))))</f>
        <v>#N/A</v>
      </c>
      <c r="O129" s="17"/>
      <c r="P129" s="17"/>
      <c r="Q129" s="17"/>
      <c r="V129" s="47" t="e">
        <f>IF(G129='[1]Прайс 2017'!$G$9,L129,0)</f>
        <v>#N/A</v>
      </c>
      <c r="W129" s="38">
        <f t="shared" si="10"/>
        <v>0</v>
      </c>
    </row>
    <row r="130" spans="1:23">
      <c r="A130" s="36">
        <v>116</v>
      </c>
      <c r="B130" s="3"/>
      <c r="C130" s="37">
        <f t="shared" si="7"/>
        <v>2</v>
      </c>
      <c r="D130" s="53" t="e">
        <f>VLOOKUP($C130,PEX_price_12_2021!$B$5:$G$187,2,0)</f>
        <v>#N/A</v>
      </c>
      <c r="E130" s="54" t="e">
        <f>VLOOKUP(B130,PEX_price_12_2021!B:F,5,0)</f>
        <v>#N/A</v>
      </c>
      <c r="F130" s="55" t="e">
        <f t="shared" si="8"/>
        <v>#N/A</v>
      </c>
      <c r="G130" s="56" t="e">
        <f>VLOOKUP(B130,PEX_price_12_2021!B:G,6,0)</f>
        <v>#N/A</v>
      </c>
      <c r="H130" s="56" t="e">
        <f>VLOOKUP(B130,PEX_price_12_2021!B:G,4,0)</f>
        <v>#N/A</v>
      </c>
      <c r="I130" s="56" t="e">
        <f>VLOOKUP(B130,PEX_price_12_2021!B:G,3,0)</f>
        <v>#N/A</v>
      </c>
      <c r="J130" s="57"/>
      <c r="K130" s="58" t="e">
        <f t="shared" si="6"/>
        <v>#N/A</v>
      </c>
      <c r="L130" s="59" t="e">
        <f t="shared" si="9"/>
        <v>#N/A</v>
      </c>
      <c r="M130" s="60">
        <f t="shared" si="11"/>
        <v>0</v>
      </c>
      <c r="N130" s="61" t="e">
        <f>IF(OR($B130=PEX_price_12_2021!$B$153,$B130=PEX_price_12_2021!$B$154,$B130=PEX_price_12_2021!$B$155,$B130=PEX_price_12_2021!$B$156,$B130=PEX_price_12_2021!$B$157,$B130=PEX_price_12_2021!$B$158,$B130=PEX_price_12_2021!$B$159,$B130=PEX_price_12_2021!$B$160,$B130=PEX_price_12_2021!$B$161,$B130=PEX_price_12_2021!$B$162,$B130=PEX_price_12_2021!$B$163,$B130=PEX_price_12_2021!$B$164,$B130=PEX_price_12_2021!$B$165,$B130=PEX_price_12_2021!$B$166,$B130=PEX_price_12_2021!$B$167,$B130=PEX_price_12_2021!$B$168,$B130=PEX_price_12_2021!$B$169,$B130=PEX_price_12_2021!$B$170,$B130=PEX_price_12_2021!$B$171,$B130=PEX_price_12_2021!$B$184,$B130=PEX_price_12_2021!$B$185,$B130=PEX_price_12_2021!$B$186,$B130=PEX_price_12_2021!$B$187),$F130*(1-$F$6),(IF(OR($B130=PEX_price_12_2021!$B$5,$B130=PEX_price_12_2021!$B$6,$B130=PEX_price_12_2021!$B$7,$B130=PEX_price_12_2021!$B$8,$B130=PEX_price_12_2021!$B$9,$B130=PEX_price_12_2021!$B$10,$B130=PEX_price_12_2021!$B$11,$B130=PEX_price_12_2021!$B$12,$B130=PEX_price_12_2021!$B$13,$B130=PEX_price_12_2021!$B$14,$B130=PEX_price_12_2021!$B$15,$B130=PEX_price_12_2021!$B$16,$B130=PEX_price_12_2021!$B$17),$F130*(1-$F$4),$F130*(1-$F$5))))</f>
        <v>#N/A</v>
      </c>
      <c r="O130" s="17"/>
      <c r="P130" s="17"/>
      <c r="Q130" s="17"/>
      <c r="V130" s="47" t="e">
        <f>IF(G130='[1]Прайс 2017'!$G$9,L130,0)</f>
        <v>#N/A</v>
      </c>
      <c r="W130" s="38">
        <f t="shared" si="10"/>
        <v>0</v>
      </c>
    </row>
    <row r="131" spans="1:23">
      <c r="A131" s="36">
        <v>117</v>
      </c>
      <c r="B131" s="3"/>
      <c r="C131" s="37">
        <f t="shared" si="7"/>
        <v>2</v>
      </c>
      <c r="D131" s="53" t="e">
        <f>VLOOKUP($C131,PEX_price_12_2021!$B$5:$G$187,2,0)</f>
        <v>#N/A</v>
      </c>
      <c r="E131" s="54" t="e">
        <f>VLOOKUP(B131,PEX_price_12_2021!B:F,5,0)</f>
        <v>#N/A</v>
      </c>
      <c r="F131" s="55" t="e">
        <f t="shared" si="8"/>
        <v>#N/A</v>
      </c>
      <c r="G131" s="56" t="e">
        <f>VLOOKUP(B131,PEX_price_12_2021!B:G,6,0)</f>
        <v>#N/A</v>
      </c>
      <c r="H131" s="56" t="e">
        <f>VLOOKUP(B131,PEX_price_12_2021!B:G,4,0)</f>
        <v>#N/A</v>
      </c>
      <c r="I131" s="56" t="e">
        <f>VLOOKUP(B131,PEX_price_12_2021!B:G,3,0)</f>
        <v>#N/A</v>
      </c>
      <c r="J131" s="57"/>
      <c r="K131" s="58" t="e">
        <f t="shared" si="6"/>
        <v>#N/A</v>
      </c>
      <c r="L131" s="59" t="e">
        <f t="shared" si="9"/>
        <v>#N/A</v>
      </c>
      <c r="M131" s="60">
        <f t="shared" si="11"/>
        <v>0</v>
      </c>
      <c r="N131" s="61" t="e">
        <f>IF(OR($B131=PEX_price_12_2021!$B$153,$B131=PEX_price_12_2021!$B$154,$B131=PEX_price_12_2021!$B$155,$B131=PEX_price_12_2021!$B$156,$B131=PEX_price_12_2021!$B$157,$B131=PEX_price_12_2021!$B$158,$B131=PEX_price_12_2021!$B$159,$B131=PEX_price_12_2021!$B$160,$B131=PEX_price_12_2021!$B$161,$B131=PEX_price_12_2021!$B$162,$B131=PEX_price_12_2021!$B$163,$B131=PEX_price_12_2021!$B$164,$B131=PEX_price_12_2021!$B$165,$B131=PEX_price_12_2021!$B$166,$B131=PEX_price_12_2021!$B$167,$B131=PEX_price_12_2021!$B$168,$B131=PEX_price_12_2021!$B$169,$B131=PEX_price_12_2021!$B$170,$B131=PEX_price_12_2021!$B$171,$B131=PEX_price_12_2021!$B$184,$B131=PEX_price_12_2021!$B$185,$B131=PEX_price_12_2021!$B$186,$B131=PEX_price_12_2021!$B$187),$F131*(1-$F$6),(IF(OR($B131=PEX_price_12_2021!$B$5,$B131=PEX_price_12_2021!$B$6,$B131=PEX_price_12_2021!$B$7,$B131=PEX_price_12_2021!$B$8,$B131=PEX_price_12_2021!$B$9,$B131=PEX_price_12_2021!$B$10,$B131=PEX_price_12_2021!$B$11,$B131=PEX_price_12_2021!$B$12,$B131=PEX_price_12_2021!$B$13,$B131=PEX_price_12_2021!$B$14,$B131=PEX_price_12_2021!$B$15,$B131=PEX_price_12_2021!$B$16,$B131=PEX_price_12_2021!$B$17),$F131*(1-$F$4),$F131*(1-$F$5))))</f>
        <v>#N/A</v>
      </c>
      <c r="O131" s="17"/>
      <c r="P131" s="17"/>
      <c r="Q131" s="17"/>
      <c r="V131" s="47" t="e">
        <f>IF(G131='[1]Прайс 2017'!$G$9,L131,0)</f>
        <v>#N/A</v>
      </c>
      <c r="W131" s="38">
        <f t="shared" si="10"/>
        <v>0</v>
      </c>
    </row>
    <row r="132" spans="1:23">
      <c r="A132" s="36">
        <v>118</v>
      </c>
      <c r="B132" s="3"/>
      <c r="C132" s="37">
        <f t="shared" si="7"/>
        <v>2</v>
      </c>
      <c r="D132" s="53" t="e">
        <f>VLOOKUP($C132,PEX_price_12_2021!$B$5:$G$187,2,0)</f>
        <v>#N/A</v>
      </c>
      <c r="E132" s="54" t="e">
        <f>VLOOKUP(B132,PEX_price_12_2021!B:F,5,0)</f>
        <v>#N/A</v>
      </c>
      <c r="F132" s="55" t="e">
        <f t="shared" si="8"/>
        <v>#N/A</v>
      </c>
      <c r="G132" s="56" t="e">
        <f>VLOOKUP(B132,PEX_price_12_2021!B:G,6,0)</f>
        <v>#N/A</v>
      </c>
      <c r="H132" s="56" t="e">
        <f>VLOOKUP(B132,PEX_price_12_2021!B:G,4,0)</f>
        <v>#N/A</v>
      </c>
      <c r="I132" s="56" t="e">
        <f>VLOOKUP(B132,PEX_price_12_2021!B:G,3,0)</f>
        <v>#N/A</v>
      </c>
      <c r="J132" s="57"/>
      <c r="K132" s="58" t="e">
        <f t="shared" si="6"/>
        <v>#N/A</v>
      </c>
      <c r="L132" s="59" t="e">
        <f t="shared" si="9"/>
        <v>#N/A</v>
      </c>
      <c r="M132" s="60">
        <f t="shared" si="11"/>
        <v>0</v>
      </c>
      <c r="N132" s="61" t="e">
        <f>IF(OR($B132=PEX_price_12_2021!$B$153,$B132=PEX_price_12_2021!$B$154,$B132=PEX_price_12_2021!$B$155,$B132=PEX_price_12_2021!$B$156,$B132=PEX_price_12_2021!$B$157,$B132=PEX_price_12_2021!$B$158,$B132=PEX_price_12_2021!$B$159,$B132=PEX_price_12_2021!$B$160,$B132=PEX_price_12_2021!$B$161,$B132=PEX_price_12_2021!$B$162,$B132=PEX_price_12_2021!$B$163,$B132=PEX_price_12_2021!$B$164,$B132=PEX_price_12_2021!$B$165,$B132=PEX_price_12_2021!$B$166,$B132=PEX_price_12_2021!$B$167,$B132=PEX_price_12_2021!$B$168,$B132=PEX_price_12_2021!$B$169,$B132=PEX_price_12_2021!$B$170,$B132=PEX_price_12_2021!$B$171,$B132=PEX_price_12_2021!$B$184,$B132=PEX_price_12_2021!$B$185,$B132=PEX_price_12_2021!$B$186,$B132=PEX_price_12_2021!$B$187),$F132*(1-$F$6),(IF(OR($B132=PEX_price_12_2021!$B$5,$B132=PEX_price_12_2021!$B$6,$B132=PEX_price_12_2021!$B$7,$B132=PEX_price_12_2021!$B$8,$B132=PEX_price_12_2021!$B$9,$B132=PEX_price_12_2021!$B$10,$B132=PEX_price_12_2021!$B$11,$B132=PEX_price_12_2021!$B$12,$B132=PEX_price_12_2021!$B$13,$B132=PEX_price_12_2021!$B$14,$B132=PEX_price_12_2021!$B$15,$B132=PEX_price_12_2021!$B$16,$B132=PEX_price_12_2021!$B$17),$F132*(1-$F$4),$F132*(1-$F$5))))</f>
        <v>#N/A</v>
      </c>
      <c r="O132" s="17"/>
      <c r="P132" s="17"/>
      <c r="Q132" s="17"/>
      <c r="V132" s="47" t="e">
        <f>IF(G132='[1]Прайс 2017'!$G$9,L132,0)</f>
        <v>#N/A</v>
      </c>
      <c r="W132" s="38">
        <f t="shared" si="10"/>
        <v>0</v>
      </c>
    </row>
    <row r="133" spans="1:23">
      <c r="A133" s="36">
        <v>119</v>
      </c>
      <c r="B133" s="3"/>
      <c r="C133" s="37">
        <f t="shared" si="7"/>
        <v>2</v>
      </c>
      <c r="D133" s="53" t="e">
        <f>VLOOKUP($C133,PEX_price_12_2021!$B$5:$G$187,2,0)</f>
        <v>#N/A</v>
      </c>
      <c r="E133" s="54" t="e">
        <f>VLOOKUP(B133,PEX_price_12_2021!B:F,5,0)</f>
        <v>#N/A</v>
      </c>
      <c r="F133" s="55" t="e">
        <f t="shared" si="8"/>
        <v>#N/A</v>
      </c>
      <c r="G133" s="56" t="e">
        <f>VLOOKUP(B133,PEX_price_12_2021!B:G,6,0)</f>
        <v>#N/A</v>
      </c>
      <c r="H133" s="56" t="e">
        <f>VLOOKUP(B133,PEX_price_12_2021!B:G,4,0)</f>
        <v>#N/A</v>
      </c>
      <c r="I133" s="56" t="e">
        <f>VLOOKUP(B133,PEX_price_12_2021!B:G,3,0)</f>
        <v>#N/A</v>
      </c>
      <c r="J133" s="57"/>
      <c r="K133" s="58" t="e">
        <f t="shared" si="6"/>
        <v>#N/A</v>
      </c>
      <c r="L133" s="59" t="e">
        <f t="shared" si="9"/>
        <v>#N/A</v>
      </c>
      <c r="M133" s="60">
        <f t="shared" si="11"/>
        <v>0</v>
      </c>
      <c r="N133" s="61" t="e">
        <f>IF(OR($B133=PEX_price_12_2021!$B$153,$B133=PEX_price_12_2021!$B$154,$B133=PEX_price_12_2021!$B$155,$B133=PEX_price_12_2021!$B$156,$B133=PEX_price_12_2021!$B$157,$B133=PEX_price_12_2021!$B$158,$B133=PEX_price_12_2021!$B$159,$B133=PEX_price_12_2021!$B$160,$B133=PEX_price_12_2021!$B$161,$B133=PEX_price_12_2021!$B$162,$B133=PEX_price_12_2021!$B$163,$B133=PEX_price_12_2021!$B$164,$B133=PEX_price_12_2021!$B$165,$B133=PEX_price_12_2021!$B$166,$B133=PEX_price_12_2021!$B$167,$B133=PEX_price_12_2021!$B$168,$B133=PEX_price_12_2021!$B$169,$B133=PEX_price_12_2021!$B$170,$B133=PEX_price_12_2021!$B$171,$B133=PEX_price_12_2021!$B$184,$B133=PEX_price_12_2021!$B$185,$B133=PEX_price_12_2021!$B$186,$B133=PEX_price_12_2021!$B$187),$F133*(1-$F$6),(IF(OR($B133=PEX_price_12_2021!$B$5,$B133=PEX_price_12_2021!$B$6,$B133=PEX_price_12_2021!$B$7,$B133=PEX_price_12_2021!$B$8,$B133=PEX_price_12_2021!$B$9,$B133=PEX_price_12_2021!$B$10,$B133=PEX_price_12_2021!$B$11,$B133=PEX_price_12_2021!$B$12,$B133=PEX_price_12_2021!$B$13,$B133=PEX_price_12_2021!$B$14,$B133=PEX_price_12_2021!$B$15,$B133=PEX_price_12_2021!$B$16,$B133=PEX_price_12_2021!$B$17),$F133*(1-$F$4),$F133*(1-$F$5))))</f>
        <v>#N/A</v>
      </c>
      <c r="O133" s="17"/>
      <c r="P133" s="17"/>
      <c r="Q133" s="17"/>
      <c r="V133" s="47" t="e">
        <f>IF(G133='[1]Прайс 2017'!$G$9,L133,0)</f>
        <v>#N/A</v>
      </c>
      <c r="W133" s="38">
        <f t="shared" si="10"/>
        <v>0</v>
      </c>
    </row>
    <row r="134" spans="1:23">
      <c r="A134" s="36">
        <v>120</v>
      </c>
      <c r="B134" s="3"/>
      <c r="C134" s="37">
        <f t="shared" si="7"/>
        <v>2</v>
      </c>
      <c r="D134" s="53" t="e">
        <f>VLOOKUP($C134,PEX_price_12_2021!$B$5:$G$187,2,0)</f>
        <v>#N/A</v>
      </c>
      <c r="E134" s="54" t="e">
        <f>VLOOKUP(B134,PEX_price_12_2021!B:F,5,0)</f>
        <v>#N/A</v>
      </c>
      <c r="F134" s="55" t="e">
        <f t="shared" si="8"/>
        <v>#N/A</v>
      </c>
      <c r="G134" s="56" t="e">
        <f>VLOOKUP(B134,PEX_price_12_2021!B:G,6,0)</f>
        <v>#N/A</v>
      </c>
      <c r="H134" s="56" t="e">
        <f>VLOOKUP(B134,PEX_price_12_2021!B:G,4,0)</f>
        <v>#N/A</v>
      </c>
      <c r="I134" s="56" t="e">
        <f>VLOOKUP(B134,PEX_price_12_2021!B:G,3,0)</f>
        <v>#N/A</v>
      </c>
      <c r="J134" s="57"/>
      <c r="K134" s="58" t="e">
        <f t="shared" si="6"/>
        <v>#N/A</v>
      </c>
      <c r="L134" s="59" t="e">
        <f t="shared" si="9"/>
        <v>#N/A</v>
      </c>
      <c r="M134" s="60">
        <f t="shared" si="11"/>
        <v>0</v>
      </c>
      <c r="N134" s="61" t="e">
        <f>IF(OR($B134=PEX_price_12_2021!$B$153,$B134=PEX_price_12_2021!$B$154,$B134=PEX_price_12_2021!$B$155,$B134=PEX_price_12_2021!$B$156,$B134=PEX_price_12_2021!$B$157,$B134=PEX_price_12_2021!$B$158,$B134=PEX_price_12_2021!$B$159,$B134=PEX_price_12_2021!$B$160,$B134=PEX_price_12_2021!$B$161,$B134=PEX_price_12_2021!$B$162,$B134=PEX_price_12_2021!$B$163,$B134=PEX_price_12_2021!$B$164,$B134=PEX_price_12_2021!$B$165,$B134=PEX_price_12_2021!$B$166,$B134=PEX_price_12_2021!$B$167,$B134=PEX_price_12_2021!$B$168,$B134=PEX_price_12_2021!$B$169,$B134=PEX_price_12_2021!$B$170,$B134=PEX_price_12_2021!$B$171,$B134=PEX_price_12_2021!$B$184,$B134=PEX_price_12_2021!$B$185,$B134=PEX_price_12_2021!$B$186,$B134=PEX_price_12_2021!$B$187),$F134*(1-$F$6),(IF(OR($B134=PEX_price_12_2021!$B$5,$B134=PEX_price_12_2021!$B$6,$B134=PEX_price_12_2021!$B$7,$B134=PEX_price_12_2021!$B$8,$B134=PEX_price_12_2021!$B$9,$B134=PEX_price_12_2021!$B$10,$B134=PEX_price_12_2021!$B$11,$B134=PEX_price_12_2021!$B$12,$B134=PEX_price_12_2021!$B$13,$B134=PEX_price_12_2021!$B$14,$B134=PEX_price_12_2021!$B$15,$B134=PEX_price_12_2021!$B$16,$B134=PEX_price_12_2021!$B$17),$F134*(1-$F$4),$F134*(1-$F$5))))</f>
        <v>#N/A</v>
      </c>
      <c r="O134" s="17"/>
      <c r="P134" s="17"/>
      <c r="Q134" s="17"/>
      <c r="V134" s="47" t="e">
        <f>IF(G134='[1]Прайс 2017'!$G$9,L134,0)</f>
        <v>#N/A</v>
      </c>
      <c r="W134" s="38">
        <f t="shared" si="10"/>
        <v>0</v>
      </c>
    </row>
    <row r="135" spans="1:23">
      <c r="A135" s="36">
        <v>121</v>
      </c>
      <c r="B135" s="3"/>
      <c r="C135" s="37">
        <f t="shared" si="7"/>
        <v>2</v>
      </c>
      <c r="D135" s="53" t="e">
        <f>VLOOKUP($C135,PEX_price_12_2021!$B$5:$G$187,2,0)</f>
        <v>#N/A</v>
      </c>
      <c r="E135" s="54" t="e">
        <f>VLOOKUP(B135,PEX_price_12_2021!B:F,5,0)</f>
        <v>#N/A</v>
      </c>
      <c r="F135" s="55" t="e">
        <f t="shared" si="8"/>
        <v>#N/A</v>
      </c>
      <c r="G135" s="56" t="e">
        <f>VLOOKUP(B135,PEX_price_12_2021!B:G,6,0)</f>
        <v>#N/A</v>
      </c>
      <c r="H135" s="56" t="e">
        <f>VLOOKUP(B135,PEX_price_12_2021!B:G,4,0)</f>
        <v>#N/A</v>
      </c>
      <c r="I135" s="56" t="e">
        <f>VLOOKUP(B135,PEX_price_12_2021!B:G,3,0)</f>
        <v>#N/A</v>
      </c>
      <c r="J135" s="57"/>
      <c r="K135" s="58" t="e">
        <f t="shared" si="6"/>
        <v>#N/A</v>
      </c>
      <c r="L135" s="59" t="e">
        <f t="shared" si="9"/>
        <v>#N/A</v>
      </c>
      <c r="M135" s="60">
        <f t="shared" si="11"/>
        <v>0</v>
      </c>
      <c r="N135" s="61" t="e">
        <f>IF(OR($B135=PEX_price_12_2021!$B$153,$B135=PEX_price_12_2021!$B$154,$B135=PEX_price_12_2021!$B$155,$B135=PEX_price_12_2021!$B$156,$B135=PEX_price_12_2021!$B$157,$B135=PEX_price_12_2021!$B$158,$B135=PEX_price_12_2021!$B$159,$B135=PEX_price_12_2021!$B$160,$B135=PEX_price_12_2021!$B$161,$B135=PEX_price_12_2021!$B$162,$B135=PEX_price_12_2021!$B$163,$B135=PEX_price_12_2021!$B$164,$B135=PEX_price_12_2021!$B$165,$B135=PEX_price_12_2021!$B$166,$B135=PEX_price_12_2021!$B$167,$B135=PEX_price_12_2021!$B$168,$B135=PEX_price_12_2021!$B$169,$B135=PEX_price_12_2021!$B$170,$B135=PEX_price_12_2021!$B$171,$B135=PEX_price_12_2021!$B$184,$B135=PEX_price_12_2021!$B$185,$B135=PEX_price_12_2021!$B$186,$B135=PEX_price_12_2021!$B$187),$F135*(1-$F$6),(IF(OR($B135=PEX_price_12_2021!$B$5,$B135=PEX_price_12_2021!$B$6,$B135=PEX_price_12_2021!$B$7,$B135=PEX_price_12_2021!$B$8,$B135=PEX_price_12_2021!$B$9,$B135=PEX_price_12_2021!$B$10,$B135=PEX_price_12_2021!$B$11,$B135=PEX_price_12_2021!$B$12,$B135=PEX_price_12_2021!$B$13,$B135=PEX_price_12_2021!$B$14,$B135=PEX_price_12_2021!$B$15,$B135=PEX_price_12_2021!$B$16,$B135=PEX_price_12_2021!$B$17),$F135*(1-$F$4),$F135*(1-$F$5))))</f>
        <v>#N/A</v>
      </c>
      <c r="O135" s="17"/>
      <c r="P135" s="17"/>
      <c r="Q135" s="17"/>
      <c r="V135" s="47" t="e">
        <f>IF(G135='[1]Прайс 2017'!$G$9,L135,0)</f>
        <v>#N/A</v>
      </c>
      <c r="W135" s="38">
        <f t="shared" si="10"/>
        <v>0</v>
      </c>
    </row>
    <row r="136" spans="1:23">
      <c r="A136" s="36">
        <v>122</v>
      </c>
      <c r="B136" s="3"/>
      <c r="C136" s="37">
        <f t="shared" si="7"/>
        <v>2</v>
      </c>
      <c r="D136" s="53" t="e">
        <f>VLOOKUP($C136,PEX_price_12_2021!$B$5:$G$187,2,0)</f>
        <v>#N/A</v>
      </c>
      <c r="E136" s="54" t="e">
        <f>VLOOKUP(B136,PEX_price_12_2021!B:F,5,0)</f>
        <v>#N/A</v>
      </c>
      <c r="F136" s="55" t="e">
        <f t="shared" si="8"/>
        <v>#N/A</v>
      </c>
      <c r="G136" s="56" t="e">
        <f>VLOOKUP(B136,PEX_price_12_2021!B:G,6,0)</f>
        <v>#N/A</v>
      </c>
      <c r="H136" s="56" t="e">
        <f>VLOOKUP(B136,PEX_price_12_2021!B:G,4,0)</f>
        <v>#N/A</v>
      </c>
      <c r="I136" s="56" t="e">
        <f>VLOOKUP(B136,PEX_price_12_2021!B:G,3,0)</f>
        <v>#N/A</v>
      </c>
      <c r="J136" s="57"/>
      <c r="K136" s="58" t="e">
        <f t="shared" si="6"/>
        <v>#N/A</v>
      </c>
      <c r="L136" s="59" t="e">
        <f t="shared" si="9"/>
        <v>#N/A</v>
      </c>
      <c r="M136" s="60">
        <f t="shared" si="11"/>
        <v>0</v>
      </c>
      <c r="N136" s="61" t="e">
        <f>IF(OR($B136=PEX_price_12_2021!$B$153,$B136=PEX_price_12_2021!$B$154,$B136=PEX_price_12_2021!$B$155,$B136=PEX_price_12_2021!$B$156,$B136=PEX_price_12_2021!$B$157,$B136=PEX_price_12_2021!$B$158,$B136=PEX_price_12_2021!$B$159,$B136=PEX_price_12_2021!$B$160,$B136=PEX_price_12_2021!$B$161,$B136=PEX_price_12_2021!$B$162,$B136=PEX_price_12_2021!$B$163,$B136=PEX_price_12_2021!$B$164,$B136=PEX_price_12_2021!$B$165,$B136=PEX_price_12_2021!$B$166,$B136=PEX_price_12_2021!$B$167,$B136=PEX_price_12_2021!$B$168,$B136=PEX_price_12_2021!$B$169,$B136=PEX_price_12_2021!$B$170,$B136=PEX_price_12_2021!$B$171,$B136=PEX_price_12_2021!$B$184,$B136=PEX_price_12_2021!$B$185,$B136=PEX_price_12_2021!$B$186,$B136=PEX_price_12_2021!$B$187),$F136*(1-$F$6),(IF(OR($B136=PEX_price_12_2021!$B$5,$B136=PEX_price_12_2021!$B$6,$B136=PEX_price_12_2021!$B$7,$B136=PEX_price_12_2021!$B$8,$B136=PEX_price_12_2021!$B$9,$B136=PEX_price_12_2021!$B$10,$B136=PEX_price_12_2021!$B$11,$B136=PEX_price_12_2021!$B$12,$B136=PEX_price_12_2021!$B$13,$B136=PEX_price_12_2021!$B$14,$B136=PEX_price_12_2021!$B$15,$B136=PEX_price_12_2021!$B$16,$B136=PEX_price_12_2021!$B$17),$F136*(1-$F$4),$F136*(1-$F$5))))</f>
        <v>#N/A</v>
      </c>
      <c r="O136" s="17"/>
      <c r="P136" s="17"/>
      <c r="Q136" s="17"/>
      <c r="V136" s="47" t="e">
        <f>IF(G136='[1]Прайс 2017'!$G$9,L136,0)</f>
        <v>#N/A</v>
      </c>
      <c r="W136" s="38">
        <f t="shared" si="10"/>
        <v>0</v>
      </c>
    </row>
    <row r="137" spans="1:23">
      <c r="A137" s="36">
        <v>123</v>
      </c>
      <c r="B137" s="3"/>
      <c r="C137" s="37">
        <f t="shared" si="7"/>
        <v>2</v>
      </c>
      <c r="D137" s="53" t="e">
        <f>VLOOKUP($C137,PEX_price_12_2021!$B$5:$G$187,2,0)</f>
        <v>#N/A</v>
      </c>
      <c r="E137" s="54" t="e">
        <f>VLOOKUP(B137,PEX_price_12_2021!B:F,5,0)</f>
        <v>#N/A</v>
      </c>
      <c r="F137" s="55" t="e">
        <f t="shared" si="8"/>
        <v>#N/A</v>
      </c>
      <c r="G137" s="56" t="e">
        <f>VLOOKUP(B137,PEX_price_12_2021!B:G,6,0)</f>
        <v>#N/A</v>
      </c>
      <c r="H137" s="56" t="e">
        <f>VLOOKUP(B137,PEX_price_12_2021!B:G,4,0)</f>
        <v>#N/A</v>
      </c>
      <c r="I137" s="56" t="e">
        <f>VLOOKUP(B137,PEX_price_12_2021!B:G,3,0)</f>
        <v>#N/A</v>
      </c>
      <c r="J137" s="57"/>
      <c r="K137" s="58" t="e">
        <f t="shared" si="6"/>
        <v>#N/A</v>
      </c>
      <c r="L137" s="59" t="e">
        <f t="shared" si="9"/>
        <v>#N/A</v>
      </c>
      <c r="M137" s="60">
        <f t="shared" si="11"/>
        <v>0</v>
      </c>
      <c r="N137" s="61" t="e">
        <f>IF(OR($B137=PEX_price_12_2021!$B$153,$B137=PEX_price_12_2021!$B$154,$B137=PEX_price_12_2021!$B$155,$B137=PEX_price_12_2021!$B$156,$B137=PEX_price_12_2021!$B$157,$B137=PEX_price_12_2021!$B$158,$B137=PEX_price_12_2021!$B$159,$B137=PEX_price_12_2021!$B$160,$B137=PEX_price_12_2021!$B$161,$B137=PEX_price_12_2021!$B$162,$B137=PEX_price_12_2021!$B$163,$B137=PEX_price_12_2021!$B$164,$B137=PEX_price_12_2021!$B$165,$B137=PEX_price_12_2021!$B$166,$B137=PEX_price_12_2021!$B$167,$B137=PEX_price_12_2021!$B$168,$B137=PEX_price_12_2021!$B$169,$B137=PEX_price_12_2021!$B$170,$B137=PEX_price_12_2021!$B$171,$B137=PEX_price_12_2021!$B$184,$B137=PEX_price_12_2021!$B$185,$B137=PEX_price_12_2021!$B$186,$B137=PEX_price_12_2021!$B$187),$F137*(1-$F$6),(IF(OR($B137=PEX_price_12_2021!$B$5,$B137=PEX_price_12_2021!$B$6,$B137=PEX_price_12_2021!$B$7,$B137=PEX_price_12_2021!$B$8,$B137=PEX_price_12_2021!$B$9,$B137=PEX_price_12_2021!$B$10,$B137=PEX_price_12_2021!$B$11,$B137=PEX_price_12_2021!$B$12,$B137=PEX_price_12_2021!$B$13,$B137=PEX_price_12_2021!$B$14,$B137=PEX_price_12_2021!$B$15,$B137=PEX_price_12_2021!$B$16,$B137=PEX_price_12_2021!$B$17),$F137*(1-$F$4),$F137*(1-$F$5))))</f>
        <v>#N/A</v>
      </c>
      <c r="O137" s="17"/>
      <c r="P137" s="17"/>
      <c r="Q137" s="17"/>
      <c r="V137" s="47" t="e">
        <f>IF(G137='[1]Прайс 2017'!$G$9,L137,0)</f>
        <v>#N/A</v>
      </c>
      <c r="W137" s="38">
        <f t="shared" si="10"/>
        <v>0</v>
      </c>
    </row>
    <row r="138" spans="1:23">
      <c r="A138" s="36">
        <v>124</v>
      </c>
      <c r="B138" s="3"/>
      <c r="C138" s="37">
        <f t="shared" si="7"/>
        <v>2</v>
      </c>
      <c r="D138" s="53" t="e">
        <f>VLOOKUP($C138,PEX_price_12_2021!$B$5:$G$187,2,0)</f>
        <v>#N/A</v>
      </c>
      <c r="E138" s="54" t="e">
        <f>VLOOKUP(B138,PEX_price_12_2021!B:F,5,0)</f>
        <v>#N/A</v>
      </c>
      <c r="F138" s="55" t="e">
        <f t="shared" si="8"/>
        <v>#N/A</v>
      </c>
      <c r="G138" s="56" t="e">
        <f>VLOOKUP(B138,PEX_price_12_2021!B:G,6,0)</f>
        <v>#N/A</v>
      </c>
      <c r="H138" s="56" t="e">
        <f>VLOOKUP(B138,PEX_price_12_2021!B:G,4,0)</f>
        <v>#N/A</v>
      </c>
      <c r="I138" s="56" t="e">
        <f>VLOOKUP(B138,PEX_price_12_2021!B:G,3,0)</f>
        <v>#N/A</v>
      </c>
      <c r="J138" s="57"/>
      <c r="K138" s="58" t="e">
        <f t="shared" si="6"/>
        <v>#N/A</v>
      </c>
      <c r="L138" s="59" t="e">
        <f t="shared" si="9"/>
        <v>#N/A</v>
      </c>
      <c r="M138" s="60">
        <f t="shared" si="11"/>
        <v>0</v>
      </c>
      <c r="N138" s="61" t="e">
        <f>IF(OR($B138=PEX_price_12_2021!$B$153,$B138=PEX_price_12_2021!$B$154,$B138=PEX_price_12_2021!$B$155,$B138=PEX_price_12_2021!$B$156,$B138=PEX_price_12_2021!$B$157,$B138=PEX_price_12_2021!$B$158,$B138=PEX_price_12_2021!$B$159,$B138=PEX_price_12_2021!$B$160,$B138=PEX_price_12_2021!$B$161,$B138=PEX_price_12_2021!$B$162,$B138=PEX_price_12_2021!$B$163,$B138=PEX_price_12_2021!$B$164,$B138=PEX_price_12_2021!$B$165,$B138=PEX_price_12_2021!$B$166,$B138=PEX_price_12_2021!$B$167,$B138=PEX_price_12_2021!$B$168,$B138=PEX_price_12_2021!$B$169,$B138=PEX_price_12_2021!$B$170,$B138=PEX_price_12_2021!$B$171,$B138=PEX_price_12_2021!$B$184,$B138=PEX_price_12_2021!$B$185,$B138=PEX_price_12_2021!$B$186,$B138=PEX_price_12_2021!$B$187),$F138*(1-$F$6),(IF(OR($B138=PEX_price_12_2021!$B$5,$B138=PEX_price_12_2021!$B$6,$B138=PEX_price_12_2021!$B$7,$B138=PEX_price_12_2021!$B$8,$B138=PEX_price_12_2021!$B$9,$B138=PEX_price_12_2021!$B$10,$B138=PEX_price_12_2021!$B$11,$B138=PEX_price_12_2021!$B$12,$B138=PEX_price_12_2021!$B$13,$B138=PEX_price_12_2021!$B$14,$B138=PEX_price_12_2021!$B$15,$B138=PEX_price_12_2021!$B$16,$B138=PEX_price_12_2021!$B$17),$F138*(1-$F$4),$F138*(1-$F$5))))</f>
        <v>#N/A</v>
      </c>
      <c r="O138" s="17"/>
      <c r="P138" s="17"/>
      <c r="Q138" s="17"/>
      <c r="V138" s="47" t="e">
        <f>IF(G138='[1]Прайс 2017'!$G$9,L138,0)</f>
        <v>#N/A</v>
      </c>
      <c r="W138" s="38">
        <f t="shared" si="10"/>
        <v>0</v>
      </c>
    </row>
    <row r="139" spans="1:23">
      <c r="A139" s="36">
        <v>125</v>
      </c>
      <c r="B139" s="73"/>
      <c r="C139" s="37">
        <f t="shared" si="7"/>
        <v>2</v>
      </c>
      <c r="D139" s="53" t="e">
        <f>VLOOKUP($C139,PEX_price_12_2021!$B$5:$G$187,2,0)</f>
        <v>#N/A</v>
      </c>
      <c r="E139" s="54" t="e">
        <f>VLOOKUP(B139,PEX_price_12_2021!B:F,5,0)</f>
        <v>#N/A</v>
      </c>
      <c r="F139" s="55" t="e">
        <f t="shared" si="8"/>
        <v>#N/A</v>
      </c>
      <c r="G139" s="56" t="e">
        <f>VLOOKUP(B139,PEX_price_12_2021!B:G,6,0)</f>
        <v>#N/A</v>
      </c>
      <c r="H139" s="56" t="e">
        <f>VLOOKUP(B139,PEX_price_12_2021!B:G,4,0)</f>
        <v>#N/A</v>
      </c>
      <c r="I139" s="56" t="e">
        <f>VLOOKUP(B139,PEX_price_12_2021!B:G,3,0)</f>
        <v>#N/A</v>
      </c>
      <c r="J139" s="57"/>
      <c r="K139" s="58" t="e">
        <f t="shared" si="6"/>
        <v>#N/A</v>
      </c>
      <c r="L139" s="59" t="e">
        <f t="shared" si="9"/>
        <v>#N/A</v>
      </c>
      <c r="M139" s="60">
        <f t="shared" si="11"/>
        <v>0</v>
      </c>
      <c r="N139" s="61" t="e">
        <f>IF(OR($B139=PEX_price_12_2021!$B$153,$B139=PEX_price_12_2021!$B$154,$B139=PEX_price_12_2021!$B$155,$B139=PEX_price_12_2021!$B$156,$B139=PEX_price_12_2021!$B$157,$B139=PEX_price_12_2021!$B$158,$B139=PEX_price_12_2021!$B$159,$B139=PEX_price_12_2021!$B$160,$B139=PEX_price_12_2021!$B$161,$B139=PEX_price_12_2021!$B$162,$B139=PEX_price_12_2021!$B$163,$B139=PEX_price_12_2021!$B$164,$B139=PEX_price_12_2021!$B$165,$B139=PEX_price_12_2021!$B$166,$B139=PEX_price_12_2021!$B$167,$B139=PEX_price_12_2021!$B$168,$B139=PEX_price_12_2021!$B$169,$B139=PEX_price_12_2021!$B$170,$B139=PEX_price_12_2021!$B$171,$B139=PEX_price_12_2021!$B$184,$B139=PEX_price_12_2021!$B$185,$B139=PEX_price_12_2021!$B$186,$B139=PEX_price_12_2021!$B$187),$F139*(1-$F$6),(IF(OR($B139=PEX_price_12_2021!$B$5,$B139=PEX_price_12_2021!$B$6,$B139=PEX_price_12_2021!$B$7,$B139=PEX_price_12_2021!$B$8,$B139=PEX_price_12_2021!$B$9,$B139=PEX_price_12_2021!$B$10,$B139=PEX_price_12_2021!$B$11,$B139=PEX_price_12_2021!$B$12,$B139=PEX_price_12_2021!$B$13,$B139=PEX_price_12_2021!$B$14,$B139=PEX_price_12_2021!$B$15,$B139=PEX_price_12_2021!$B$16,$B139=PEX_price_12_2021!$B$17),$F139*(1-$F$4),$F139*(1-$F$5))))</f>
        <v>#N/A</v>
      </c>
      <c r="O139" s="17"/>
      <c r="P139" s="17"/>
      <c r="Q139" s="17"/>
      <c r="V139" s="47" t="e">
        <f>IF(G139='[1]Прайс 2017'!$G$9,L139,0)</f>
        <v>#N/A</v>
      </c>
      <c r="W139" s="38">
        <f t="shared" si="10"/>
        <v>0</v>
      </c>
    </row>
    <row r="140" spans="1:23">
      <c r="A140" s="36">
        <v>126</v>
      </c>
      <c r="B140" s="73"/>
      <c r="C140" s="37">
        <f t="shared" si="7"/>
        <v>2</v>
      </c>
      <c r="D140" s="53" t="e">
        <f>VLOOKUP($C140,PEX_price_12_2021!$B$5:$G$187,2,0)</f>
        <v>#N/A</v>
      </c>
      <c r="E140" s="54" t="e">
        <f>VLOOKUP(B140,PEX_price_12_2021!B:F,5,0)</f>
        <v>#N/A</v>
      </c>
      <c r="F140" s="55" t="e">
        <f t="shared" si="8"/>
        <v>#N/A</v>
      </c>
      <c r="G140" s="56" t="e">
        <f>VLOOKUP(B140,PEX_price_12_2021!B:G,6,0)</f>
        <v>#N/A</v>
      </c>
      <c r="H140" s="56" t="e">
        <f>VLOOKUP(B140,PEX_price_12_2021!B:G,4,0)</f>
        <v>#N/A</v>
      </c>
      <c r="I140" s="56" t="e">
        <f>VLOOKUP(B140,PEX_price_12_2021!B:G,3,0)</f>
        <v>#N/A</v>
      </c>
      <c r="J140" s="57"/>
      <c r="K140" s="58" t="e">
        <f t="shared" si="6"/>
        <v>#N/A</v>
      </c>
      <c r="L140" s="59" t="e">
        <f t="shared" si="9"/>
        <v>#N/A</v>
      </c>
      <c r="M140" s="60">
        <f t="shared" si="11"/>
        <v>0</v>
      </c>
      <c r="N140" s="61" t="e">
        <f>IF(OR($B140=PEX_price_12_2021!$B$153,$B140=PEX_price_12_2021!$B$154,$B140=PEX_price_12_2021!$B$155,$B140=PEX_price_12_2021!$B$156,$B140=PEX_price_12_2021!$B$157,$B140=PEX_price_12_2021!$B$158,$B140=PEX_price_12_2021!$B$159,$B140=PEX_price_12_2021!$B$160,$B140=PEX_price_12_2021!$B$161,$B140=PEX_price_12_2021!$B$162,$B140=PEX_price_12_2021!$B$163,$B140=PEX_price_12_2021!$B$164,$B140=PEX_price_12_2021!$B$165,$B140=PEX_price_12_2021!$B$166,$B140=PEX_price_12_2021!$B$167,$B140=PEX_price_12_2021!$B$168,$B140=PEX_price_12_2021!$B$169,$B140=PEX_price_12_2021!$B$170,$B140=PEX_price_12_2021!$B$171,$B140=PEX_price_12_2021!$B$184,$B140=PEX_price_12_2021!$B$185,$B140=PEX_price_12_2021!$B$186,$B140=PEX_price_12_2021!$B$187),$F140*(1-$F$6),(IF(OR($B140=PEX_price_12_2021!$B$5,$B140=PEX_price_12_2021!$B$6,$B140=PEX_price_12_2021!$B$7,$B140=PEX_price_12_2021!$B$8,$B140=PEX_price_12_2021!$B$9,$B140=PEX_price_12_2021!$B$10,$B140=PEX_price_12_2021!$B$11,$B140=PEX_price_12_2021!$B$12,$B140=PEX_price_12_2021!$B$13,$B140=PEX_price_12_2021!$B$14,$B140=PEX_price_12_2021!$B$15,$B140=PEX_price_12_2021!$B$16,$B140=PEX_price_12_2021!$B$17),$F140*(1-$F$4),$F140*(1-$F$5))))</f>
        <v>#N/A</v>
      </c>
      <c r="O140" s="17"/>
      <c r="P140" s="17"/>
      <c r="Q140" s="17"/>
      <c r="V140" s="47" t="e">
        <f>IF(G140='[1]Прайс 2017'!$G$9,L140,0)</f>
        <v>#N/A</v>
      </c>
      <c r="W140" s="38">
        <f t="shared" si="10"/>
        <v>0</v>
      </c>
    </row>
    <row r="141" spans="1:23">
      <c r="A141" s="36">
        <v>127</v>
      </c>
      <c r="B141" s="73"/>
      <c r="C141" s="37">
        <f t="shared" si="7"/>
        <v>2</v>
      </c>
      <c r="D141" s="53" t="e">
        <f>VLOOKUP($C141,PEX_price_12_2021!$B$5:$G$187,2,0)</f>
        <v>#N/A</v>
      </c>
      <c r="E141" s="54" t="e">
        <f>VLOOKUP(B141,PEX_price_12_2021!B:F,5,0)</f>
        <v>#N/A</v>
      </c>
      <c r="F141" s="55" t="e">
        <f t="shared" si="8"/>
        <v>#N/A</v>
      </c>
      <c r="G141" s="56" t="e">
        <f>VLOOKUP(B141,PEX_price_12_2021!B:G,6,0)</f>
        <v>#N/A</v>
      </c>
      <c r="H141" s="56" t="e">
        <f>VLOOKUP(B141,PEX_price_12_2021!B:G,4,0)</f>
        <v>#N/A</v>
      </c>
      <c r="I141" s="56" t="e">
        <f>VLOOKUP(B141,PEX_price_12_2021!B:G,3,0)</f>
        <v>#N/A</v>
      </c>
      <c r="J141" s="57"/>
      <c r="K141" s="58" t="e">
        <f t="shared" si="6"/>
        <v>#N/A</v>
      </c>
      <c r="L141" s="59" t="e">
        <f t="shared" si="9"/>
        <v>#N/A</v>
      </c>
      <c r="M141" s="60">
        <f t="shared" si="11"/>
        <v>0</v>
      </c>
      <c r="N141" s="61" t="e">
        <f>IF(OR($B141=PEX_price_12_2021!$B$153,$B141=PEX_price_12_2021!$B$154,$B141=PEX_price_12_2021!$B$155,$B141=PEX_price_12_2021!$B$156,$B141=PEX_price_12_2021!$B$157,$B141=PEX_price_12_2021!$B$158,$B141=PEX_price_12_2021!$B$159,$B141=PEX_price_12_2021!$B$160,$B141=PEX_price_12_2021!$B$161,$B141=PEX_price_12_2021!$B$162,$B141=PEX_price_12_2021!$B$163,$B141=PEX_price_12_2021!$B$164,$B141=PEX_price_12_2021!$B$165,$B141=PEX_price_12_2021!$B$166,$B141=PEX_price_12_2021!$B$167,$B141=PEX_price_12_2021!$B$168,$B141=PEX_price_12_2021!$B$169,$B141=PEX_price_12_2021!$B$170,$B141=PEX_price_12_2021!$B$171,$B141=PEX_price_12_2021!$B$184,$B141=PEX_price_12_2021!$B$185,$B141=PEX_price_12_2021!$B$186,$B141=PEX_price_12_2021!$B$187),$F141*(1-$F$6),(IF(OR($B141=PEX_price_12_2021!$B$5,$B141=PEX_price_12_2021!$B$6,$B141=PEX_price_12_2021!$B$7,$B141=PEX_price_12_2021!$B$8,$B141=PEX_price_12_2021!$B$9,$B141=PEX_price_12_2021!$B$10,$B141=PEX_price_12_2021!$B$11,$B141=PEX_price_12_2021!$B$12,$B141=PEX_price_12_2021!$B$13,$B141=PEX_price_12_2021!$B$14,$B141=PEX_price_12_2021!$B$15,$B141=PEX_price_12_2021!$B$16,$B141=PEX_price_12_2021!$B$17),$F141*(1-$F$4),$F141*(1-$F$5))))</f>
        <v>#N/A</v>
      </c>
      <c r="O141" s="17"/>
      <c r="P141" s="17"/>
      <c r="Q141" s="17"/>
      <c r="V141" s="47" t="e">
        <f>IF(G141='[1]Прайс 2017'!$G$9,L141,0)</f>
        <v>#N/A</v>
      </c>
      <c r="W141" s="38">
        <f t="shared" si="10"/>
        <v>0</v>
      </c>
    </row>
    <row r="142" spans="1:23">
      <c r="A142" s="36">
        <v>128</v>
      </c>
      <c r="B142" s="74"/>
      <c r="C142" s="37">
        <f t="shared" si="7"/>
        <v>2</v>
      </c>
      <c r="D142" s="53" t="e">
        <f>VLOOKUP($C142,PEX_price_12_2021!$B$5:$G$187,2,0)</f>
        <v>#N/A</v>
      </c>
      <c r="E142" s="54" t="e">
        <f>VLOOKUP(B142,PEX_price_12_2021!B:F,5,0)</f>
        <v>#N/A</v>
      </c>
      <c r="F142" s="55" t="e">
        <f t="shared" si="8"/>
        <v>#N/A</v>
      </c>
      <c r="G142" s="56" t="e">
        <f>VLOOKUP(B142,PEX_price_12_2021!B:G,6,0)</f>
        <v>#N/A</v>
      </c>
      <c r="H142" s="56" t="e">
        <f>VLOOKUP(B142,PEX_price_12_2021!B:G,4,0)</f>
        <v>#N/A</v>
      </c>
      <c r="I142" s="56" t="e">
        <f>VLOOKUP(B142,PEX_price_12_2021!B:G,3,0)</f>
        <v>#N/A</v>
      </c>
      <c r="J142" s="57"/>
      <c r="K142" s="58" t="e">
        <f t="shared" si="6"/>
        <v>#N/A</v>
      </c>
      <c r="L142" s="59" t="e">
        <f t="shared" si="9"/>
        <v>#N/A</v>
      </c>
      <c r="M142" s="60">
        <f t="shared" si="11"/>
        <v>0</v>
      </c>
      <c r="N142" s="61" t="e">
        <f>IF(OR($B142=PEX_price_12_2021!$B$153,$B142=PEX_price_12_2021!$B$154,$B142=PEX_price_12_2021!$B$155,$B142=PEX_price_12_2021!$B$156,$B142=PEX_price_12_2021!$B$157,$B142=PEX_price_12_2021!$B$158,$B142=PEX_price_12_2021!$B$159,$B142=PEX_price_12_2021!$B$160,$B142=PEX_price_12_2021!$B$161,$B142=PEX_price_12_2021!$B$162,$B142=PEX_price_12_2021!$B$163,$B142=PEX_price_12_2021!$B$164,$B142=PEX_price_12_2021!$B$165,$B142=PEX_price_12_2021!$B$166,$B142=PEX_price_12_2021!$B$167,$B142=PEX_price_12_2021!$B$168,$B142=PEX_price_12_2021!$B$169,$B142=PEX_price_12_2021!$B$170,$B142=PEX_price_12_2021!$B$171,$B142=PEX_price_12_2021!$B$184,$B142=PEX_price_12_2021!$B$185,$B142=PEX_price_12_2021!$B$186,$B142=PEX_price_12_2021!$B$187),$F142*(1-$F$6),(IF(OR($B142=PEX_price_12_2021!$B$5,$B142=PEX_price_12_2021!$B$6,$B142=PEX_price_12_2021!$B$7,$B142=PEX_price_12_2021!$B$8,$B142=PEX_price_12_2021!$B$9,$B142=PEX_price_12_2021!$B$10,$B142=PEX_price_12_2021!$B$11,$B142=PEX_price_12_2021!$B$12,$B142=PEX_price_12_2021!$B$13,$B142=PEX_price_12_2021!$B$14,$B142=PEX_price_12_2021!$B$15,$B142=PEX_price_12_2021!$B$16,$B142=PEX_price_12_2021!$B$17),$F142*(1-$F$4),$F142*(1-$F$5))))</f>
        <v>#N/A</v>
      </c>
      <c r="O142" s="17"/>
      <c r="P142" s="17"/>
      <c r="Q142" s="17"/>
      <c r="V142" s="47" t="e">
        <f>IF(G142='[1]Прайс 2017'!$G$9,L142,0)</f>
        <v>#N/A</v>
      </c>
      <c r="W142" s="38">
        <f t="shared" si="10"/>
        <v>0</v>
      </c>
    </row>
    <row r="143" spans="1:23">
      <c r="A143" s="36">
        <v>129</v>
      </c>
      <c r="B143" s="74"/>
      <c r="C143" s="37">
        <f t="shared" si="7"/>
        <v>2</v>
      </c>
      <c r="D143" s="53" t="e">
        <f>VLOOKUP($C143,PEX_price_12_2021!$B$5:$G$187,2,0)</f>
        <v>#N/A</v>
      </c>
      <c r="E143" s="54" t="e">
        <f>VLOOKUP(B143,PEX_price_12_2021!B:F,5,0)</f>
        <v>#N/A</v>
      </c>
      <c r="F143" s="55" t="e">
        <f t="shared" si="8"/>
        <v>#N/A</v>
      </c>
      <c r="G143" s="56" t="e">
        <f>VLOOKUP(B143,PEX_price_12_2021!B:G,6,0)</f>
        <v>#N/A</v>
      </c>
      <c r="H143" s="56" t="e">
        <f>VLOOKUP(B143,PEX_price_12_2021!B:G,4,0)</f>
        <v>#N/A</v>
      </c>
      <c r="I143" s="56" t="e">
        <f>VLOOKUP(B143,PEX_price_12_2021!B:G,3,0)</f>
        <v>#N/A</v>
      </c>
      <c r="J143" s="57"/>
      <c r="K143" s="58" t="e">
        <f t="shared" ref="K143:K181" si="12">N143</f>
        <v>#N/A</v>
      </c>
      <c r="L143" s="59" t="e">
        <f t="shared" si="9"/>
        <v>#N/A</v>
      </c>
      <c r="M143" s="60">
        <f t="shared" si="11"/>
        <v>0</v>
      </c>
      <c r="N143" s="61" t="e">
        <f>IF(OR($B143=PEX_price_12_2021!$B$153,$B143=PEX_price_12_2021!$B$154,$B143=PEX_price_12_2021!$B$155,$B143=PEX_price_12_2021!$B$156,$B143=PEX_price_12_2021!$B$157,$B143=PEX_price_12_2021!$B$158,$B143=PEX_price_12_2021!$B$159,$B143=PEX_price_12_2021!$B$160,$B143=PEX_price_12_2021!$B$161,$B143=PEX_price_12_2021!$B$162,$B143=PEX_price_12_2021!$B$163,$B143=PEX_price_12_2021!$B$164,$B143=PEX_price_12_2021!$B$165,$B143=PEX_price_12_2021!$B$166,$B143=PEX_price_12_2021!$B$167,$B143=PEX_price_12_2021!$B$168,$B143=PEX_price_12_2021!$B$169,$B143=PEX_price_12_2021!$B$170,$B143=PEX_price_12_2021!$B$171,$B143=PEX_price_12_2021!$B$184,$B143=PEX_price_12_2021!$B$185,$B143=PEX_price_12_2021!$B$186,$B143=PEX_price_12_2021!$B$187),$F143*(1-$F$6),(IF(OR($B143=PEX_price_12_2021!$B$5,$B143=PEX_price_12_2021!$B$6,$B143=PEX_price_12_2021!$B$7,$B143=PEX_price_12_2021!$B$8,$B143=PEX_price_12_2021!$B$9,$B143=PEX_price_12_2021!$B$10,$B143=PEX_price_12_2021!$B$11,$B143=PEX_price_12_2021!$B$12,$B143=PEX_price_12_2021!$B$13,$B143=PEX_price_12_2021!$B$14,$B143=PEX_price_12_2021!$B$15,$B143=PEX_price_12_2021!$B$16,$B143=PEX_price_12_2021!$B$17),$F143*(1-$F$4),$F143*(1-$F$5))))</f>
        <v>#N/A</v>
      </c>
      <c r="O143" s="17"/>
      <c r="P143" s="17"/>
      <c r="Q143" s="17"/>
      <c r="V143" s="47" t="e">
        <f>IF(G143='[1]Прайс 2017'!$G$9,L143,0)</f>
        <v>#N/A</v>
      </c>
      <c r="W143" s="38">
        <f t="shared" si="10"/>
        <v>0</v>
      </c>
    </row>
    <row r="144" spans="1:23">
      <c r="A144" s="36">
        <v>130</v>
      </c>
      <c r="B144" s="74"/>
      <c r="C144" s="37">
        <f t="shared" ref="C144:C207" si="13">IF(B144&gt;1,B144,2)</f>
        <v>2</v>
      </c>
      <c r="D144" s="53" t="e">
        <f>VLOOKUP($C144,PEX_price_12_2021!$B$5:$G$187,2,0)</f>
        <v>#N/A</v>
      </c>
      <c r="E144" s="54" t="e">
        <f>VLOOKUP(B144,PEX_price_12_2021!B:F,5,0)</f>
        <v>#N/A</v>
      </c>
      <c r="F144" s="55" t="e">
        <f t="shared" ref="F144:F207" si="14">E144*$F$2</f>
        <v>#N/A</v>
      </c>
      <c r="G144" s="56" t="e">
        <f>VLOOKUP(B144,PEX_price_12_2021!B:G,6,0)</f>
        <v>#N/A</v>
      </c>
      <c r="H144" s="56" t="e">
        <f>VLOOKUP(B144,PEX_price_12_2021!B:G,4,0)</f>
        <v>#N/A</v>
      </c>
      <c r="I144" s="56" t="e">
        <f>VLOOKUP(B144,PEX_price_12_2021!B:G,3,0)</f>
        <v>#N/A</v>
      </c>
      <c r="J144" s="57"/>
      <c r="K144" s="58" t="e">
        <f t="shared" si="12"/>
        <v>#N/A</v>
      </c>
      <c r="L144" s="59" t="e">
        <f t="shared" ref="L144:L179" si="15">K144*J144</f>
        <v>#N/A</v>
      </c>
      <c r="M144" s="60">
        <f t="shared" si="11"/>
        <v>0</v>
      </c>
      <c r="N144" s="61" t="e">
        <f>IF(OR($B144=PEX_price_12_2021!$B$153,$B144=PEX_price_12_2021!$B$154,$B144=PEX_price_12_2021!$B$155,$B144=PEX_price_12_2021!$B$156,$B144=PEX_price_12_2021!$B$157,$B144=PEX_price_12_2021!$B$158,$B144=PEX_price_12_2021!$B$159,$B144=PEX_price_12_2021!$B$160,$B144=PEX_price_12_2021!$B$161,$B144=PEX_price_12_2021!$B$162,$B144=PEX_price_12_2021!$B$163,$B144=PEX_price_12_2021!$B$164,$B144=PEX_price_12_2021!$B$165,$B144=PEX_price_12_2021!$B$166,$B144=PEX_price_12_2021!$B$167,$B144=PEX_price_12_2021!$B$168,$B144=PEX_price_12_2021!$B$169,$B144=PEX_price_12_2021!$B$170,$B144=PEX_price_12_2021!$B$171,$B144=PEX_price_12_2021!$B$184,$B144=PEX_price_12_2021!$B$185,$B144=PEX_price_12_2021!$B$186,$B144=PEX_price_12_2021!$B$187),$F144*(1-$F$6),(IF(OR($B144=PEX_price_12_2021!$B$5,$B144=PEX_price_12_2021!$B$6,$B144=PEX_price_12_2021!$B$7,$B144=PEX_price_12_2021!$B$8,$B144=PEX_price_12_2021!$B$9,$B144=PEX_price_12_2021!$B$10,$B144=PEX_price_12_2021!$B$11,$B144=PEX_price_12_2021!$B$12,$B144=PEX_price_12_2021!$B$13,$B144=PEX_price_12_2021!$B$14,$B144=PEX_price_12_2021!$B$15,$B144=PEX_price_12_2021!$B$16,$B144=PEX_price_12_2021!$B$17),$F144*(1-$F$4),$F144*(1-$F$5))))</f>
        <v>#N/A</v>
      </c>
      <c r="O144" s="17"/>
      <c r="P144" s="17"/>
      <c r="Q144" s="17"/>
      <c r="V144" s="47" t="e">
        <f>IF(G144='[1]Прайс 2017'!$G$9,L144,0)</f>
        <v>#N/A</v>
      </c>
      <c r="W144" s="38">
        <f t="shared" ref="W144:W207" si="16">IF(B144&gt;1,V144,0)</f>
        <v>0</v>
      </c>
    </row>
    <row r="145" spans="1:23">
      <c r="A145" s="36">
        <v>131</v>
      </c>
      <c r="B145" s="6"/>
      <c r="C145" s="37">
        <f t="shared" si="13"/>
        <v>2</v>
      </c>
      <c r="D145" s="53" t="e">
        <f>VLOOKUP($C145,PEX_price_12_2021!$B$5:$G$187,2,0)</f>
        <v>#N/A</v>
      </c>
      <c r="E145" s="54" t="e">
        <f>VLOOKUP(B145,PEX_price_12_2021!B:F,5,0)</f>
        <v>#N/A</v>
      </c>
      <c r="F145" s="55" t="e">
        <f t="shared" si="14"/>
        <v>#N/A</v>
      </c>
      <c r="G145" s="56" t="e">
        <f>VLOOKUP(B145,PEX_price_12_2021!B:G,6,0)</f>
        <v>#N/A</v>
      </c>
      <c r="H145" s="56" t="e">
        <f>VLOOKUP(B145,PEX_price_12_2021!B:G,4,0)</f>
        <v>#N/A</v>
      </c>
      <c r="I145" s="56" t="e">
        <f>VLOOKUP(B145,PEX_price_12_2021!B:G,3,0)</f>
        <v>#N/A</v>
      </c>
      <c r="J145" s="57"/>
      <c r="K145" s="58" t="e">
        <f t="shared" si="12"/>
        <v>#N/A</v>
      </c>
      <c r="L145" s="59" t="e">
        <f t="shared" si="15"/>
        <v>#N/A</v>
      </c>
      <c r="M145" s="60">
        <f t="shared" ref="M145:M208" si="17">IF(B145&gt;1,L145,0)</f>
        <v>0</v>
      </c>
      <c r="N145" s="61" t="e">
        <f>IF(OR($B145=PEX_price_12_2021!$B$153,$B145=PEX_price_12_2021!$B$154,$B145=PEX_price_12_2021!$B$155,$B145=PEX_price_12_2021!$B$156,$B145=PEX_price_12_2021!$B$157,$B145=PEX_price_12_2021!$B$158,$B145=PEX_price_12_2021!$B$159,$B145=PEX_price_12_2021!$B$160,$B145=PEX_price_12_2021!$B$161,$B145=PEX_price_12_2021!$B$162,$B145=PEX_price_12_2021!$B$163,$B145=PEX_price_12_2021!$B$164,$B145=PEX_price_12_2021!$B$165,$B145=PEX_price_12_2021!$B$166,$B145=PEX_price_12_2021!$B$167,$B145=PEX_price_12_2021!$B$168,$B145=PEX_price_12_2021!$B$169,$B145=PEX_price_12_2021!$B$170,$B145=PEX_price_12_2021!$B$171,$B145=PEX_price_12_2021!$B$184,$B145=PEX_price_12_2021!$B$185,$B145=PEX_price_12_2021!$B$186,$B145=PEX_price_12_2021!$B$187),$F145*(1-$F$6),(IF(OR($B145=PEX_price_12_2021!$B$5,$B145=PEX_price_12_2021!$B$6,$B145=PEX_price_12_2021!$B$7,$B145=PEX_price_12_2021!$B$8,$B145=PEX_price_12_2021!$B$9,$B145=PEX_price_12_2021!$B$10,$B145=PEX_price_12_2021!$B$11,$B145=PEX_price_12_2021!$B$12,$B145=PEX_price_12_2021!$B$13,$B145=PEX_price_12_2021!$B$14,$B145=PEX_price_12_2021!$B$15,$B145=PEX_price_12_2021!$B$16,$B145=PEX_price_12_2021!$B$17),$F145*(1-$F$4),$F145*(1-$F$5))))</f>
        <v>#N/A</v>
      </c>
      <c r="O145" s="17"/>
      <c r="P145" s="17"/>
      <c r="Q145" s="17"/>
      <c r="V145" s="47" t="e">
        <f>IF(G145='[1]Прайс 2017'!$G$9,L145,0)</f>
        <v>#N/A</v>
      </c>
      <c r="W145" s="38">
        <f t="shared" si="16"/>
        <v>0</v>
      </c>
    </row>
    <row r="146" spans="1:23">
      <c r="A146" s="36">
        <v>132</v>
      </c>
      <c r="B146" s="6"/>
      <c r="C146" s="37">
        <f t="shared" si="13"/>
        <v>2</v>
      </c>
      <c r="D146" s="53" t="e">
        <f>VLOOKUP($C146,PEX_price_12_2021!$B$5:$G$187,2,0)</f>
        <v>#N/A</v>
      </c>
      <c r="E146" s="54" t="e">
        <f>VLOOKUP(B146,PEX_price_12_2021!B:F,5,0)</f>
        <v>#N/A</v>
      </c>
      <c r="F146" s="55" t="e">
        <f t="shared" si="14"/>
        <v>#N/A</v>
      </c>
      <c r="G146" s="56" t="e">
        <f>VLOOKUP(B146,PEX_price_12_2021!B:G,6,0)</f>
        <v>#N/A</v>
      </c>
      <c r="H146" s="56" t="e">
        <f>VLOOKUP(B146,PEX_price_12_2021!B:G,4,0)</f>
        <v>#N/A</v>
      </c>
      <c r="I146" s="56" t="e">
        <f>VLOOKUP(B146,PEX_price_12_2021!B:G,3,0)</f>
        <v>#N/A</v>
      </c>
      <c r="J146" s="57"/>
      <c r="K146" s="58" t="e">
        <f t="shared" si="12"/>
        <v>#N/A</v>
      </c>
      <c r="L146" s="59" t="e">
        <f t="shared" si="15"/>
        <v>#N/A</v>
      </c>
      <c r="M146" s="60">
        <f t="shared" si="17"/>
        <v>0</v>
      </c>
      <c r="N146" s="61" t="e">
        <f>IF(OR($B146=PEX_price_12_2021!$B$153,$B146=PEX_price_12_2021!$B$154,$B146=PEX_price_12_2021!$B$155,$B146=PEX_price_12_2021!$B$156,$B146=PEX_price_12_2021!$B$157,$B146=PEX_price_12_2021!$B$158,$B146=PEX_price_12_2021!$B$159,$B146=PEX_price_12_2021!$B$160,$B146=PEX_price_12_2021!$B$161,$B146=PEX_price_12_2021!$B$162,$B146=PEX_price_12_2021!$B$163,$B146=PEX_price_12_2021!$B$164,$B146=PEX_price_12_2021!$B$165,$B146=PEX_price_12_2021!$B$166,$B146=PEX_price_12_2021!$B$167,$B146=PEX_price_12_2021!$B$168,$B146=PEX_price_12_2021!$B$169,$B146=PEX_price_12_2021!$B$170,$B146=PEX_price_12_2021!$B$171,$B146=PEX_price_12_2021!$B$184,$B146=PEX_price_12_2021!$B$185,$B146=PEX_price_12_2021!$B$186,$B146=PEX_price_12_2021!$B$187),$F146*(1-$F$6),(IF(OR($B146=PEX_price_12_2021!$B$5,$B146=PEX_price_12_2021!$B$6,$B146=PEX_price_12_2021!$B$7,$B146=PEX_price_12_2021!$B$8,$B146=PEX_price_12_2021!$B$9,$B146=PEX_price_12_2021!$B$10,$B146=PEX_price_12_2021!$B$11,$B146=PEX_price_12_2021!$B$12,$B146=PEX_price_12_2021!$B$13,$B146=PEX_price_12_2021!$B$14,$B146=PEX_price_12_2021!$B$15,$B146=PEX_price_12_2021!$B$16,$B146=PEX_price_12_2021!$B$17),$F146*(1-$F$4),$F146*(1-$F$5))))</f>
        <v>#N/A</v>
      </c>
      <c r="O146" s="17"/>
      <c r="P146" s="17"/>
      <c r="Q146" s="17"/>
      <c r="V146" s="47" t="e">
        <f>IF(G146='[1]Прайс 2017'!$G$9,L146,0)</f>
        <v>#N/A</v>
      </c>
      <c r="W146" s="38">
        <f t="shared" si="16"/>
        <v>0</v>
      </c>
    </row>
    <row r="147" spans="1:23">
      <c r="A147" s="36">
        <v>133</v>
      </c>
      <c r="B147" s="6"/>
      <c r="C147" s="37">
        <f t="shared" si="13"/>
        <v>2</v>
      </c>
      <c r="D147" s="53" t="e">
        <f>VLOOKUP($C147,PEX_price_12_2021!$B$5:$G$187,2,0)</f>
        <v>#N/A</v>
      </c>
      <c r="E147" s="54" t="e">
        <f>VLOOKUP(B147,PEX_price_12_2021!B:F,5,0)</f>
        <v>#N/A</v>
      </c>
      <c r="F147" s="55" t="e">
        <f t="shared" si="14"/>
        <v>#N/A</v>
      </c>
      <c r="G147" s="56" t="e">
        <f>VLOOKUP(B147,PEX_price_12_2021!B:G,6,0)</f>
        <v>#N/A</v>
      </c>
      <c r="H147" s="56" t="e">
        <f>VLOOKUP(B147,PEX_price_12_2021!B:G,4,0)</f>
        <v>#N/A</v>
      </c>
      <c r="I147" s="56" t="e">
        <f>VLOOKUP(B147,PEX_price_12_2021!B:G,3,0)</f>
        <v>#N/A</v>
      </c>
      <c r="J147" s="57"/>
      <c r="K147" s="58" t="e">
        <f t="shared" si="12"/>
        <v>#N/A</v>
      </c>
      <c r="L147" s="59" t="e">
        <f t="shared" si="15"/>
        <v>#N/A</v>
      </c>
      <c r="M147" s="60">
        <f t="shared" si="17"/>
        <v>0</v>
      </c>
      <c r="N147" s="61" t="e">
        <f>IF(OR($B147=PEX_price_12_2021!$B$153,$B147=PEX_price_12_2021!$B$154,$B147=PEX_price_12_2021!$B$155,$B147=PEX_price_12_2021!$B$156,$B147=PEX_price_12_2021!$B$157,$B147=PEX_price_12_2021!$B$158,$B147=PEX_price_12_2021!$B$159,$B147=PEX_price_12_2021!$B$160,$B147=PEX_price_12_2021!$B$161,$B147=PEX_price_12_2021!$B$162,$B147=PEX_price_12_2021!$B$163,$B147=PEX_price_12_2021!$B$164,$B147=PEX_price_12_2021!$B$165,$B147=PEX_price_12_2021!$B$166,$B147=PEX_price_12_2021!$B$167,$B147=PEX_price_12_2021!$B$168,$B147=PEX_price_12_2021!$B$169,$B147=PEX_price_12_2021!$B$170,$B147=PEX_price_12_2021!$B$171,$B147=PEX_price_12_2021!$B$184,$B147=PEX_price_12_2021!$B$185,$B147=PEX_price_12_2021!$B$186,$B147=PEX_price_12_2021!$B$187),$F147*(1-$F$6),(IF(OR($B147=PEX_price_12_2021!$B$5,$B147=PEX_price_12_2021!$B$6,$B147=PEX_price_12_2021!$B$7,$B147=PEX_price_12_2021!$B$8,$B147=PEX_price_12_2021!$B$9,$B147=PEX_price_12_2021!$B$10,$B147=PEX_price_12_2021!$B$11,$B147=PEX_price_12_2021!$B$12,$B147=PEX_price_12_2021!$B$13,$B147=PEX_price_12_2021!$B$14,$B147=PEX_price_12_2021!$B$15,$B147=PEX_price_12_2021!$B$16,$B147=PEX_price_12_2021!$B$17),$F147*(1-$F$4),$F147*(1-$F$5))))</f>
        <v>#N/A</v>
      </c>
      <c r="O147" s="17"/>
      <c r="P147" s="17"/>
      <c r="Q147" s="17"/>
      <c r="V147" s="47" t="e">
        <f>IF(G147='[1]Прайс 2017'!$G$9,L147,0)</f>
        <v>#N/A</v>
      </c>
      <c r="W147" s="38">
        <f t="shared" si="16"/>
        <v>0</v>
      </c>
    </row>
    <row r="148" spans="1:23">
      <c r="A148" s="36">
        <v>134</v>
      </c>
      <c r="B148" s="6"/>
      <c r="C148" s="37">
        <f t="shared" si="13"/>
        <v>2</v>
      </c>
      <c r="D148" s="53" t="e">
        <f>VLOOKUP($C148,PEX_price_12_2021!$B$5:$G$187,2,0)</f>
        <v>#N/A</v>
      </c>
      <c r="E148" s="54" t="e">
        <f>VLOOKUP(B148,PEX_price_12_2021!B:F,5,0)</f>
        <v>#N/A</v>
      </c>
      <c r="F148" s="55" t="e">
        <f t="shared" si="14"/>
        <v>#N/A</v>
      </c>
      <c r="G148" s="56" t="e">
        <f>VLOOKUP(B148,PEX_price_12_2021!B:G,6,0)</f>
        <v>#N/A</v>
      </c>
      <c r="H148" s="56" t="e">
        <f>VLOOKUP(B148,PEX_price_12_2021!B:G,4,0)</f>
        <v>#N/A</v>
      </c>
      <c r="I148" s="56" t="e">
        <f>VLOOKUP(B148,PEX_price_12_2021!B:G,3,0)</f>
        <v>#N/A</v>
      </c>
      <c r="J148" s="57"/>
      <c r="K148" s="58" t="e">
        <f t="shared" si="12"/>
        <v>#N/A</v>
      </c>
      <c r="L148" s="59" t="e">
        <f t="shared" si="15"/>
        <v>#N/A</v>
      </c>
      <c r="M148" s="60">
        <f t="shared" si="17"/>
        <v>0</v>
      </c>
      <c r="N148" s="61" t="e">
        <f>IF(OR($B148=PEX_price_12_2021!$B$153,$B148=PEX_price_12_2021!$B$154,$B148=PEX_price_12_2021!$B$155,$B148=PEX_price_12_2021!$B$156,$B148=PEX_price_12_2021!$B$157,$B148=PEX_price_12_2021!$B$158,$B148=PEX_price_12_2021!$B$159,$B148=PEX_price_12_2021!$B$160,$B148=PEX_price_12_2021!$B$161,$B148=PEX_price_12_2021!$B$162,$B148=PEX_price_12_2021!$B$163,$B148=PEX_price_12_2021!$B$164,$B148=PEX_price_12_2021!$B$165,$B148=PEX_price_12_2021!$B$166,$B148=PEX_price_12_2021!$B$167,$B148=PEX_price_12_2021!$B$168,$B148=PEX_price_12_2021!$B$169,$B148=PEX_price_12_2021!$B$170,$B148=PEX_price_12_2021!$B$171,$B148=PEX_price_12_2021!$B$184,$B148=PEX_price_12_2021!$B$185,$B148=PEX_price_12_2021!$B$186,$B148=PEX_price_12_2021!$B$187),$F148*(1-$F$6),(IF(OR($B148=PEX_price_12_2021!$B$5,$B148=PEX_price_12_2021!$B$6,$B148=PEX_price_12_2021!$B$7,$B148=PEX_price_12_2021!$B$8,$B148=PEX_price_12_2021!$B$9,$B148=PEX_price_12_2021!$B$10,$B148=PEX_price_12_2021!$B$11,$B148=PEX_price_12_2021!$B$12,$B148=PEX_price_12_2021!$B$13,$B148=PEX_price_12_2021!$B$14,$B148=PEX_price_12_2021!$B$15,$B148=PEX_price_12_2021!$B$16,$B148=PEX_price_12_2021!$B$17),$F148*(1-$F$4),$F148*(1-$F$5))))</f>
        <v>#N/A</v>
      </c>
      <c r="O148" s="17"/>
      <c r="P148" s="17"/>
      <c r="Q148" s="17"/>
      <c r="V148" s="47" t="e">
        <f>IF(G148='[1]Прайс 2017'!$G$9,L148,0)</f>
        <v>#N/A</v>
      </c>
      <c r="W148" s="38">
        <f t="shared" si="16"/>
        <v>0</v>
      </c>
    </row>
    <row r="149" spans="1:23">
      <c r="A149" s="36">
        <v>135</v>
      </c>
      <c r="B149" s="6"/>
      <c r="C149" s="37">
        <f t="shared" si="13"/>
        <v>2</v>
      </c>
      <c r="D149" s="53" t="e">
        <f>VLOOKUP($C149,PEX_price_12_2021!$B$5:$G$187,2,0)</f>
        <v>#N/A</v>
      </c>
      <c r="E149" s="54" t="e">
        <f>VLOOKUP(B149,PEX_price_12_2021!B:F,5,0)</f>
        <v>#N/A</v>
      </c>
      <c r="F149" s="55" t="e">
        <f t="shared" si="14"/>
        <v>#N/A</v>
      </c>
      <c r="G149" s="56" t="e">
        <f>VLOOKUP(B149,PEX_price_12_2021!B:G,6,0)</f>
        <v>#N/A</v>
      </c>
      <c r="H149" s="56" t="e">
        <f>VLOOKUP(B149,PEX_price_12_2021!B:G,4,0)</f>
        <v>#N/A</v>
      </c>
      <c r="I149" s="56" t="e">
        <f>VLOOKUP(B149,PEX_price_12_2021!B:G,3,0)</f>
        <v>#N/A</v>
      </c>
      <c r="J149" s="57"/>
      <c r="K149" s="58" t="e">
        <f t="shared" si="12"/>
        <v>#N/A</v>
      </c>
      <c r="L149" s="59" t="e">
        <f t="shared" si="15"/>
        <v>#N/A</v>
      </c>
      <c r="M149" s="60">
        <f t="shared" si="17"/>
        <v>0</v>
      </c>
      <c r="N149" s="61" t="e">
        <f>IF(OR($B149=PEX_price_12_2021!$B$153,$B149=PEX_price_12_2021!$B$154,$B149=PEX_price_12_2021!$B$155,$B149=PEX_price_12_2021!$B$156,$B149=PEX_price_12_2021!$B$157,$B149=PEX_price_12_2021!$B$158,$B149=PEX_price_12_2021!$B$159,$B149=PEX_price_12_2021!$B$160,$B149=PEX_price_12_2021!$B$161,$B149=PEX_price_12_2021!$B$162,$B149=PEX_price_12_2021!$B$163,$B149=PEX_price_12_2021!$B$164,$B149=PEX_price_12_2021!$B$165,$B149=PEX_price_12_2021!$B$166,$B149=PEX_price_12_2021!$B$167,$B149=PEX_price_12_2021!$B$168,$B149=PEX_price_12_2021!$B$169,$B149=PEX_price_12_2021!$B$170,$B149=PEX_price_12_2021!$B$171,$B149=PEX_price_12_2021!$B$184,$B149=PEX_price_12_2021!$B$185,$B149=PEX_price_12_2021!$B$186,$B149=PEX_price_12_2021!$B$187),$F149*(1-$F$6),(IF(OR($B149=PEX_price_12_2021!$B$5,$B149=PEX_price_12_2021!$B$6,$B149=PEX_price_12_2021!$B$7,$B149=PEX_price_12_2021!$B$8,$B149=PEX_price_12_2021!$B$9,$B149=PEX_price_12_2021!$B$10,$B149=PEX_price_12_2021!$B$11,$B149=PEX_price_12_2021!$B$12,$B149=PEX_price_12_2021!$B$13,$B149=PEX_price_12_2021!$B$14,$B149=PEX_price_12_2021!$B$15,$B149=PEX_price_12_2021!$B$16,$B149=PEX_price_12_2021!$B$17),$F149*(1-$F$4),$F149*(1-$F$5))))</f>
        <v>#N/A</v>
      </c>
      <c r="O149" s="17"/>
      <c r="P149" s="17"/>
      <c r="Q149" s="17"/>
      <c r="V149" s="47" t="e">
        <f>IF(G149='[1]Прайс 2017'!$G$9,L149,0)</f>
        <v>#N/A</v>
      </c>
      <c r="W149" s="38">
        <f t="shared" si="16"/>
        <v>0</v>
      </c>
    </row>
    <row r="150" spans="1:23">
      <c r="A150" s="36">
        <v>136</v>
      </c>
      <c r="B150" s="3"/>
      <c r="C150" s="37">
        <f t="shared" si="13"/>
        <v>2</v>
      </c>
      <c r="D150" s="53" t="e">
        <f>VLOOKUP($C150,PEX_price_12_2021!$B$5:$G$187,2,0)</f>
        <v>#N/A</v>
      </c>
      <c r="E150" s="54" t="e">
        <f>VLOOKUP(B150,PEX_price_12_2021!B:F,5,0)</f>
        <v>#N/A</v>
      </c>
      <c r="F150" s="55" t="e">
        <f t="shared" si="14"/>
        <v>#N/A</v>
      </c>
      <c r="G150" s="56" t="e">
        <f>VLOOKUP(B150,PEX_price_12_2021!B:G,6,0)</f>
        <v>#N/A</v>
      </c>
      <c r="H150" s="56" t="e">
        <f>VLOOKUP(B150,PEX_price_12_2021!B:G,4,0)</f>
        <v>#N/A</v>
      </c>
      <c r="I150" s="56" t="e">
        <f>VLOOKUP(B150,PEX_price_12_2021!B:G,3,0)</f>
        <v>#N/A</v>
      </c>
      <c r="J150" s="57"/>
      <c r="K150" s="58" t="e">
        <f t="shared" si="12"/>
        <v>#N/A</v>
      </c>
      <c r="L150" s="59" t="e">
        <f t="shared" si="15"/>
        <v>#N/A</v>
      </c>
      <c r="M150" s="60">
        <f t="shared" si="17"/>
        <v>0</v>
      </c>
      <c r="N150" s="61" t="e">
        <f>IF(OR($B150=PEX_price_12_2021!$B$153,$B150=PEX_price_12_2021!$B$154,$B150=PEX_price_12_2021!$B$155,$B150=PEX_price_12_2021!$B$156,$B150=PEX_price_12_2021!$B$157,$B150=PEX_price_12_2021!$B$158,$B150=PEX_price_12_2021!$B$159,$B150=PEX_price_12_2021!$B$160,$B150=PEX_price_12_2021!$B$161,$B150=PEX_price_12_2021!$B$162,$B150=PEX_price_12_2021!$B$163,$B150=PEX_price_12_2021!$B$164,$B150=PEX_price_12_2021!$B$165,$B150=PEX_price_12_2021!$B$166,$B150=PEX_price_12_2021!$B$167,$B150=PEX_price_12_2021!$B$168,$B150=PEX_price_12_2021!$B$169,$B150=PEX_price_12_2021!$B$170,$B150=PEX_price_12_2021!$B$171,$B150=PEX_price_12_2021!$B$184,$B150=PEX_price_12_2021!$B$185,$B150=PEX_price_12_2021!$B$186,$B150=PEX_price_12_2021!$B$187),$F150*(1-$F$6),(IF(OR($B150=PEX_price_12_2021!$B$5,$B150=PEX_price_12_2021!$B$6,$B150=PEX_price_12_2021!$B$7,$B150=PEX_price_12_2021!$B$8,$B150=PEX_price_12_2021!$B$9,$B150=PEX_price_12_2021!$B$10,$B150=PEX_price_12_2021!$B$11,$B150=PEX_price_12_2021!$B$12,$B150=PEX_price_12_2021!$B$13,$B150=PEX_price_12_2021!$B$14,$B150=PEX_price_12_2021!$B$15,$B150=PEX_price_12_2021!$B$16,$B150=PEX_price_12_2021!$B$17),$F150*(1-$F$4),$F150*(1-$F$5))))</f>
        <v>#N/A</v>
      </c>
      <c r="O150" s="17"/>
      <c r="P150" s="17"/>
      <c r="Q150" s="17"/>
      <c r="V150" s="47" t="e">
        <f>IF(G150='[1]Прайс 2017'!$G$9,L150,0)</f>
        <v>#N/A</v>
      </c>
      <c r="W150" s="38">
        <f t="shared" si="16"/>
        <v>0</v>
      </c>
    </row>
    <row r="151" spans="1:23">
      <c r="A151" s="36">
        <v>137</v>
      </c>
      <c r="B151" s="3"/>
      <c r="C151" s="37">
        <f t="shared" si="13"/>
        <v>2</v>
      </c>
      <c r="D151" s="53" t="e">
        <f>VLOOKUP($C151,PEX_price_12_2021!$B$5:$G$187,2,0)</f>
        <v>#N/A</v>
      </c>
      <c r="E151" s="54" t="e">
        <f>VLOOKUP(B151,PEX_price_12_2021!B:F,5,0)</f>
        <v>#N/A</v>
      </c>
      <c r="F151" s="55" t="e">
        <f t="shared" si="14"/>
        <v>#N/A</v>
      </c>
      <c r="G151" s="56" t="e">
        <f>VLOOKUP(B151,PEX_price_12_2021!B:G,6,0)</f>
        <v>#N/A</v>
      </c>
      <c r="H151" s="56" t="e">
        <f>VLOOKUP(B151,PEX_price_12_2021!B:G,4,0)</f>
        <v>#N/A</v>
      </c>
      <c r="I151" s="56" t="e">
        <f>VLOOKUP(B151,PEX_price_12_2021!B:G,3,0)</f>
        <v>#N/A</v>
      </c>
      <c r="J151" s="57"/>
      <c r="K151" s="58" t="e">
        <f t="shared" si="12"/>
        <v>#N/A</v>
      </c>
      <c r="L151" s="59" t="e">
        <f t="shared" si="15"/>
        <v>#N/A</v>
      </c>
      <c r="M151" s="60">
        <f t="shared" si="17"/>
        <v>0</v>
      </c>
      <c r="N151" s="61" t="e">
        <f>IF(OR($B151=PEX_price_12_2021!$B$153,$B151=PEX_price_12_2021!$B$154,$B151=PEX_price_12_2021!$B$155,$B151=PEX_price_12_2021!$B$156,$B151=PEX_price_12_2021!$B$157,$B151=PEX_price_12_2021!$B$158,$B151=PEX_price_12_2021!$B$159,$B151=PEX_price_12_2021!$B$160,$B151=PEX_price_12_2021!$B$161,$B151=PEX_price_12_2021!$B$162,$B151=PEX_price_12_2021!$B$163,$B151=PEX_price_12_2021!$B$164,$B151=PEX_price_12_2021!$B$165,$B151=PEX_price_12_2021!$B$166,$B151=PEX_price_12_2021!$B$167,$B151=PEX_price_12_2021!$B$168,$B151=PEX_price_12_2021!$B$169,$B151=PEX_price_12_2021!$B$170,$B151=PEX_price_12_2021!$B$171,$B151=PEX_price_12_2021!$B$184,$B151=PEX_price_12_2021!$B$185,$B151=PEX_price_12_2021!$B$186,$B151=PEX_price_12_2021!$B$187),$F151*(1-$F$6),(IF(OR($B151=PEX_price_12_2021!$B$5,$B151=PEX_price_12_2021!$B$6,$B151=PEX_price_12_2021!$B$7,$B151=PEX_price_12_2021!$B$8,$B151=PEX_price_12_2021!$B$9,$B151=PEX_price_12_2021!$B$10,$B151=PEX_price_12_2021!$B$11,$B151=PEX_price_12_2021!$B$12,$B151=PEX_price_12_2021!$B$13,$B151=PEX_price_12_2021!$B$14,$B151=PEX_price_12_2021!$B$15,$B151=PEX_price_12_2021!$B$16,$B151=PEX_price_12_2021!$B$17),$F151*(1-$F$4),$F151*(1-$F$5))))</f>
        <v>#N/A</v>
      </c>
      <c r="O151" s="17"/>
      <c r="P151" s="17"/>
      <c r="Q151" s="17"/>
      <c r="V151" s="47" t="e">
        <f>IF(G151='[1]Прайс 2017'!$G$9,L151,0)</f>
        <v>#N/A</v>
      </c>
      <c r="W151" s="38">
        <f t="shared" si="16"/>
        <v>0</v>
      </c>
    </row>
    <row r="152" spans="1:23">
      <c r="A152" s="36">
        <v>138</v>
      </c>
      <c r="B152" s="3"/>
      <c r="C152" s="37">
        <f t="shared" si="13"/>
        <v>2</v>
      </c>
      <c r="D152" s="53" t="e">
        <f>VLOOKUP($C152,PEX_price_12_2021!$B$5:$G$187,2,0)</f>
        <v>#N/A</v>
      </c>
      <c r="E152" s="54" t="e">
        <f>VLOOKUP(B152,PEX_price_12_2021!B:F,5,0)</f>
        <v>#N/A</v>
      </c>
      <c r="F152" s="55" t="e">
        <f t="shared" si="14"/>
        <v>#N/A</v>
      </c>
      <c r="G152" s="56" t="e">
        <f>VLOOKUP(B152,PEX_price_12_2021!B:G,6,0)</f>
        <v>#N/A</v>
      </c>
      <c r="H152" s="56" t="e">
        <f>VLOOKUP(B152,PEX_price_12_2021!B:G,4,0)</f>
        <v>#N/A</v>
      </c>
      <c r="I152" s="56" t="e">
        <f>VLOOKUP(B152,PEX_price_12_2021!B:G,3,0)</f>
        <v>#N/A</v>
      </c>
      <c r="J152" s="57"/>
      <c r="K152" s="58" t="e">
        <f t="shared" si="12"/>
        <v>#N/A</v>
      </c>
      <c r="L152" s="59" t="e">
        <f t="shared" si="15"/>
        <v>#N/A</v>
      </c>
      <c r="M152" s="60">
        <f t="shared" si="17"/>
        <v>0</v>
      </c>
      <c r="N152" s="61" t="e">
        <f>IF(OR($B152=PEX_price_12_2021!$B$153,$B152=PEX_price_12_2021!$B$154,$B152=PEX_price_12_2021!$B$155,$B152=PEX_price_12_2021!$B$156,$B152=PEX_price_12_2021!$B$157,$B152=PEX_price_12_2021!$B$158,$B152=PEX_price_12_2021!$B$159,$B152=PEX_price_12_2021!$B$160,$B152=PEX_price_12_2021!$B$161,$B152=PEX_price_12_2021!$B$162,$B152=PEX_price_12_2021!$B$163,$B152=PEX_price_12_2021!$B$164,$B152=PEX_price_12_2021!$B$165,$B152=PEX_price_12_2021!$B$166,$B152=PEX_price_12_2021!$B$167,$B152=PEX_price_12_2021!$B$168,$B152=PEX_price_12_2021!$B$169,$B152=PEX_price_12_2021!$B$170,$B152=PEX_price_12_2021!$B$171,$B152=PEX_price_12_2021!$B$184,$B152=PEX_price_12_2021!$B$185,$B152=PEX_price_12_2021!$B$186,$B152=PEX_price_12_2021!$B$187),$F152*(1-$F$6),(IF(OR($B152=PEX_price_12_2021!$B$5,$B152=PEX_price_12_2021!$B$6,$B152=PEX_price_12_2021!$B$7,$B152=PEX_price_12_2021!$B$8,$B152=PEX_price_12_2021!$B$9,$B152=PEX_price_12_2021!$B$10,$B152=PEX_price_12_2021!$B$11,$B152=PEX_price_12_2021!$B$12,$B152=PEX_price_12_2021!$B$13,$B152=PEX_price_12_2021!$B$14,$B152=PEX_price_12_2021!$B$15,$B152=PEX_price_12_2021!$B$16,$B152=PEX_price_12_2021!$B$17),$F152*(1-$F$4),$F152*(1-$F$5))))</f>
        <v>#N/A</v>
      </c>
      <c r="O152" s="17"/>
      <c r="P152" s="17"/>
      <c r="Q152" s="17"/>
      <c r="V152" s="47" t="e">
        <f>IF(G152='[1]Прайс 2017'!$G$9,L152,0)</f>
        <v>#N/A</v>
      </c>
      <c r="W152" s="38">
        <f t="shared" si="16"/>
        <v>0</v>
      </c>
    </row>
    <row r="153" spans="1:23">
      <c r="A153" s="36">
        <v>139</v>
      </c>
      <c r="B153" s="3"/>
      <c r="C153" s="37">
        <f t="shared" si="13"/>
        <v>2</v>
      </c>
      <c r="D153" s="53" t="e">
        <f>VLOOKUP($C153,PEX_price_12_2021!$B$5:$G$187,2,0)</f>
        <v>#N/A</v>
      </c>
      <c r="E153" s="54" t="e">
        <f>VLOOKUP(B153,PEX_price_12_2021!B:F,5,0)</f>
        <v>#N/A</v>
      </c>
      <c r="F153" s="55" t="e">
        <f t="shared" si="14"/>
        <v>#N/A</v>
      </c>
      <c r="G153" s="56" t="e">
        <f>VLOOKUP(B153,PEX_price_12_2021!B:G,6,0)</f>
        <v>#N/A</v>
      </c>
      <c r="H153" s="56" t="e">
        <f>VLOOKUP(B153,PEX_price_12_2021!B:G,4,0)</f>
        <v>#N/A</v>
      </c>
      <c r="I153" s="56" t="e">
        <f>VLOOKUP(B153,PEX_price_12_2021!B:G,3,0)</f>
        <v>#N/A</v>
      </c>
      <c r="J153" s="57"/>
      <c r="K153" s="58" t="e">
        <f t="shared" si="12"/>
        <v>#N/A</v>
      </c>
      <c r="L153" s="59" t="e">
        <f t="shared" si="15"/>
        <v>#N/A</v>
      </c>
      <c r="M153" s="60">
        <f t="shared" si="17"/>
        <v>0</v>
      </c>
      <c r="N153" s="61" t="e">
        <f>IF(OR($B153=PEX_price_12_2021!$B$153,$B153=PEX_price_12_2021!$B$154,$B153=PEX_price_12_2021!$B$155,$B153=PEX_price_12_2021!$B$156,$B153=PEX_price_12_2021!$B$157,$B153=PEX_price_12_2021!$B$158,$B153=PEX_price_12_2021!$B$159,$B153=PEX_price_12_2021!$B$160,$B153=PEX_price_12_2021!$B$161,$B153=PEX_price_12_2021!$B$162,$B153=PEX_price_12_2021!$B$163,$B153=PEX_price_12_2021!$B$164,$B153=PEX_price_12_2021!$B$165,$B153=PEX_price_12_2021!$B$166,$B153=PEX_price_12_2021!$B$167,$B153=PEX_price_12_2021!$B$168,$B153=PEX_price_12_2021!$B$169,$B153=PEX_price_12_2021!$B$170,$B153=PEX_price_12_2021!$B$171,$B153=PEX_price_12_2021!$B$184,$B153=PEX_price_12_2021!$B$185,$B153=PEX_price_12_2021!$B$186,$B153=PEX_price_12_2021!$B$187),$F153*(1-$F$6),(IF(OR($B153=PEX_price_12_2021!$B$5,$B153=PEX_price_12_2021!$B$6,$B153=PEX_price_12_2021!$B$7,$B153=PEX_price_12_2021!$B$8,$B153=PEX_price_12_2021!$B$9,$B153=PEX_price_12_2021!$B$10,$B153=PEX_price_12_2021!$B$11,$B153=PEX_price_12_2021!$B$12,$B153=PEX_price_12_2021!$B$13,$B153=PEX_price_12_2021!$B$14,$B153=PEX_price_12_2021!$B$15,$B153=PEX_price_12_2021!$B$16,$B153=PEX_price_12_2021!$B$17),$F153*(1-$F$4),$F153*(1-$F$5))))</f>
        <v>#N/A</v>
      </c>
      <c r="O153" s="17"/>
      <c r="P153" s="17"/>
      <c r="Q153" s="17"/>
      <c r="V153" s="47" t="e">
        <f>IF(G153='[1]Прайс 2017'!$G$9,L153,0)</f>
        <v>#N/A</v>
      </c>
      <c r="W153" s="38">
        <f t="shared" si="16"/>
        <v>0</v>
      </c>
    </row>
    <row r="154" spans="1:23">
      <c r="A154" s="36">
        <v>140</v>
      </c>
      <c r="B154" s="3"/>
      <c r="C154" s="37">
        <f t="shared" si="13"/>
        <v>2</v>
      </c>
      <c r="D154" s="53" t="e">
        <f>VLOOKUP($C154,PEX_price_12_2021!$B$5:$G$187,2,0)</f>
        <v>#N/A</v>
      </c>
      <c r="E154" s="54" t="e">
        <f>VLOOKUP(B154,PEX_price_12_2021!B:F,5,0)</f>
        <v>#N/A</v>
      </c>
      <c r="F154" s="55" t="e">
        <f t="shared" si="14"/>
        <v>#N/A</v>
      </c>
      <c r="G154" s="56" t="e">
        <f>VLOOKUP(B154,PEX_price_12_2021!B:G,6,0)</f>
        <v>#N/A</v>
      </c>
      <c r="H154" s="56" t="e">
        <f>VLOOKUP(B154,PEX_price_12_2021!B:G,4,0)</f>
        <v>#N/A</v>
      </c>
      <c r="I154" s="56" t="e">
        <f>VLOOKUP(B154,PEX_price_12_2021!B:G,3,0)</f>
        <v>#N/A</v>
      </c>
      <c r="J154" s="57"/>
      <c r="K154" s="58" t="e">
        <f t="shared" si="12"/>
        <v>#N/A</v>
      </c>
      <c r="L154" s="59" t="e">
        <f t="shared" si="15"/>
        <v>#N/A</v>
      </c>
      <c r="M154" s="60">
        <f t="shared" si="17"/>
        <v>0</v>
      </c>
      <c r="N154" s="61" t="e">
        <f>IF(OR($B154=PEX_price_12_2021!$B$153,$B154=PEX_price_12_2021!$B$154,$B154=PEX_price_12_2021!$B$155,$B154=PEX_price_12_2021!$B$156,$B154=PEX_price_12_2021!$B$157,$B154=PEX_price_12_2021!$B$158,$B154=PEX_price_12_2021!$B$159,$B154=PEX_price_12_2021!$B$160,$B154=PEX_price_12_2021!$B$161,$B154=PEX_price_12_2021!$B$162,$B154=PEX_price_12_2021!$B$163,$B154=PEX_price_12_2021!$B$164,$B154=PEX_price_12_2021!$B$165,$B154=PEX_price_12_2021!$B$166,$B154=PEX_price_12_2021!$B$167,$B154=PEX_price_12_2021!$B$168,$B154=PEX_price_12_2021!$B$169,$B154=PEX_price_12_2021!$B$170,$B154=PEX_price_12_2021!$B$171,$B154=PEX_price_12_2021!$B$184,$B154=PEX_price_12_2021!$B$185,$B154=PEX_price_12_2021!$B$186,$B154=PEX_price_12_2021!$B$187),$F154*(1-$F$6),(IF(OR($B154=PEX_price_12_2021!$B$5,$B154=PEX_price_12_2021!$B$6,$B154=PEX_price_12_2021!$B$7,$B154=PEX_price_12_2021!$B$8,$B154=PEX_price_12_2021!$B$9,$B154=PEX_price_12_2021!$B$10,$B154=PEX_price_12_2021!$B$11,$B154=PEX_price_12_2021!$B$12,$B154=PEX_price_12_2021!$B$13,$B154=PEX_price_12_2021!$B$14,$B154=PEX_price_12_2021!$B$15,$B154=PEX_price_12_2021!$B$16,$B154=PEX_price_12_2021!$B$17),$F154*(1-$F$4),$F154*(1-$F$5))))</f>
        <v>#N/A</v>
      </c>
      <c r="O154" s="17"/>
      <c r="P154" s="17"/>
      <c r="Q154" s="17"/>
      <c r="V154" s="47" t="e">
        <f>IF(G154='[1]Прайс 2017'!$G$9,L154,0)</f>
        <v>#N/A</v>
      </c>
      <c r="W154" s="38">
        <f t="shared" si="16"/>
        <v>0</v>
      </c>
    </row>
    <row r="155" spans="1:23">
      <c r="A155" s="36">
        <v>141</v>
      </c>
      <c r="B155" s="3"/>
      <c r="C155" s="37">
        <f t="shared" si="13"/>
        <v>2</v>
      </c>
      <c r="D155" s="53" t="e">
        <f>VLOOKUP($C155,PEX_price_12_2021!$B$5:$G$187,2,0)</f>
        <v>#N/A</v>
      </c>
      <c r="E155" s="54" t="e">
        <f>VLOOKUP(B155,PEX_price_12_2021!B:F,5,0)</f>
        <v>#N/A</v>
      </c>
      <c r="F155" s="55" t="e">
        <f t="shared" si="14"/>
        <v>#N/A</v>
      </c>
      <c r="G155" s="56" t="e">
        <f>VLOOKUP(B155,PEX_price_12_2021!B:G,6,0)</f>
        <v>#N/A</v>
      </c>
      <c r="H155" s="56" t="e">
        <f>VLOOKUP(B155,PEX_price_12_2021!B:G,4,0)</f>
        <v>#N/A</v>
      </c>
      <c r="I155" s="56" t="e">
        <f>VLOOKUP(B155,PEX_price_12_2021!B:G,3,0)</f>
        <v>#N/A</v>
      </c>
      <c r="J155" s="57"/>
      <c r="K155" s="58" t="e">
        <f t="shared" si="12"/>
        <v>#N/A</v>
      </c>
      <c r="L155" s="59" t="e">
        <f t="shared" si="15"/>
        <v>#N/A</v>
      </c>
      <c r="M155" s="60">
        <f t="shared" si="17"/>
        <v>0</v>
      </c>
      <c r="N155" s="61" t="e">
        <f>IF(OR($B155=PEX_price_12_2021!$B$153,$B155=PEX_price_12_2021!$B$154,$B155=PEX_price_12_2021!$B$155,$B155=PEX_price_12_2021!$B$156,$B155=PEX_price_12_2021!$B$157,$B155=PEX_price_12_2021!$B$158,$B155=PEX_price_12_2021!$B$159,$B155=PEX_price_12_2021!$B$160,$B155=PEX_price_12_2021!$B$161,$B155=PEX_price_12_2021!$B$162,$B155=PEX_price_12_2021!$B$163,$B155=PEX_price_12_2021!$B$164,$B155=PEX_price_12_2021!$B$165,$B155=PEX_price_12_2021!$B$166,$B155=PEX_price_12_2021!$B$167,$B155=PEX_price_12_2021!$B$168,$B155=PEX_price_12_2021!$B$169,$B155=PEX_price_12_2021!$B$170,$B155=PEX_price_12_2021!$B$171,$B155=PEX_price_12_2021!$B$184,$B155=PEX_price_12_2021!$B$185,$B155=PEX_price_12_2021!$B$186,$B155=PEX_price_12_2021!$B$187),$F155*(1-$F$6),(IF(OR($B155=PEX_price_12_2021!$B$5,$B155=PEX_price_12_2021!$B$6,$B155=PEX_price_12_2021!$B$7,$B155=PEX_price_12_2021!$B$8,$B155=PEX_price_12_2021!$B$9,$B155=PEX_price_12_2021!$B$10,$B155=PEX_price_12_2021!$B$11,$B155=PEX_price_12_2021!$B$12,$B155=PEX_price_12_2021!$B$13,$B155=PEX_price_12_2021!$B$14,$B155=PEX_price_12_2021!$B$15,$B155=PEX_price_12_2021!$B$16,$B155=PEX_price_12_2021!$B$17),$F155*(1-$F$4),$F155*(1-$F$5))))</f>
        <v>#N/A</v>
      </c>
      <c r="O155" s="17"/>
      <c r="P155" s="17"/>
      <c r="Q155" s="17"/>
      <c r="V155" s="47" t="e">
        <f>IF(G155='[1]Прайс 2017'!$G$9,L155,0)</f>
        <v>#N/A</v>
      </c>
      <c r="W155" s="38">
        <f t="shared" si="16"/>
        <v>0</v>
      </c>
    </row>
    <row r="156" spans="1:23">
      <c r="A156" s="36">
        <v>142</v>
      </c>
      <c r="B156" s="3"/>
      <c r="C156" s="37">
        <f t="shared" si="13"/>
        <v>2</v>
      </c>
      <c r="D156" s="53" t="e">
        <f>VLOOKUP($C156,PEX_price_12_2021!$B$5:$G$187,2,0)</f>
        <v>#N/A</v>
      </c>
      <c r="E156" s="54" t="e">
        <f>VLOOKUP(B156,PEX_price_12_2021!B:F,5,0)</f>
        <v>#N/A</v>
      </c>
      <c r="F156" s="55" t="e">
        <f t="shared" si="14"/>
        <v>#N/A</v>
      </c>
      <c r="G156" s="56" t="e">
        <f>VLOOKUP(B156,PEX_price_12_2021!B:G,6,0)</f>
        <v>#N/A</v>
      </c>
      <c r="H156" s="56" t="e">
        <f>VLOOKUP(B156,PEX_price_12_2021!B:G,4,0)</f>
        <v>#N/A</v>
      </c>
      <c r="I156" s="56" t="e">
        <f>VLOOKUP(B156,PEX_price_12_2021!B:G,3,0)</f>
        <v>#N/A</v>
      </c>
      <c r="J156" s="57"/>
      <c r="K156" s="58" t="e">
        <f t="shared" si="12"/>
        <v>#N/A</v>
      </c>
      <c r="L156" s="59" t="e">
        <f t="shared" si="15"/>
        <v>#N/A</v>
      </c>
      <c r="M156" s="60">
        <f t="shared" si="17"/>
        <v>0</v>
      </c>
      <c r="N156" s="61" t="e">
        <f>IF(OR($B156=PEX_price_12_2021!$B$153,$B156=PEX_price_12_2021!$B$154,$B156=PEX_price_12_2021!$B$155,$B156=PEX_price_12_2021!$B$156,$B156=PEX_price_12_2021!$B$157,$B156=PEX_price_12_2021!$B$158,$B156=PEX_price_12_2021!$B$159,$B156=PEX_price_12_2021!$B$160,$B156=PEX_price_12_2021!$B$161,$B156=PEX_price_12_2021!$B$162,$B156=PEX_price_12_2021!$B$163,$B156=PEX_price_12_2021!$B$164,$B156=PEX_price_12_2021!$B$165,$B156=PEX_price_12_2021!$B$166,$B156=PEX_price_12_2021!$B$167,$B156=PEX_price_12_2021!$B$168,$B156=PEX_price_12_2021!$B$169,$B156=PEX_price_12_2021!$B$170,$B156=PEX_price_12_2021!$B$171,$B156=PEX_price_12_2021!$B$184,$B156=PEX_price_12_2021!$B$185,$B156=PEX_price_12_2021!$B$186,$B156=PEX_price_12_2021!$B$187),$F156*(1-$F$6),(IF(OR($B156=PEX_price_12_2021!$B$5,$B156=PEX_price_12_2021!$B$6,$B156=PEX_price_12_2021!$B$7,$B156=PEX_price_12_2021!$B$8,$B156=PEX_price_12_2021!$B$9,$B156=PEX_price_12_2021!$B$10,$B156=PEX_price_12_2021!$B$11,$B156=PEX_price_12_2021!$B$12,$B156=PEX_price_12_2021!$B$13,$B156=PEX_price_12_2021!$B$14,$B156=PEX_price_12_2021!$B$15,$B156=PEX_price_12_2021!$B$16,$B156=PEX_price_12_2021!$B$17),$F156*(1-$F$4),$F156*(1-$F$5))))</f>
        <v>#N/A</v>
      </c>
      <c r="O156" s="17"/>
      <c r="P156" s="17"/>
      <c r="Q156" s="17"/>
      <c r="V156" s="47" t="e">
        <f>IF(G156='[1]Прайс 2017'!$G$9,L156,0)</f>
        <v>#N/A</v>
      </c>
      <c r="W156" s="38">
        <f t="shared" si="16"/>
        <v>0</v>
      </c>
    </row>
    <row r="157" spans="1:23">
      <c r="A157" s="36">
        <v>143</v>
      </c>
      <c r="B157" s="3"/>
      <c r="C157" s="37">
        <f t="shared" si="13"/>
        <v>2</v>
      </c>
      <c r="D157" s="53" t="e">
        <f>VLOOKUP($C157,PEX_price_12_2021!$B$5:$G$187,2,0)</f>
        <v>#N/A</v>
      </c>
      <c r="E157" s="54" t="e">
        <f>VLOOKUP(B157,PEX_price_12_2021!B:F,5,0)</f>
        <v>#N/A</v>
      </c>
      <c r="F157" s="55" t="e">
        <f t="shared" si="14"/>
        <v>#N/A</v>
      </c>
      <c r="G157" s="56" t="e">
        <f>VLOOKUP(B157,PEX_price_12_2021!B:G,6,0)</f>
        <v>#N/A</v>
      </c>
      <c r="H157" s="56" t="e">
        <f>VLOOKUP(B157,PEX_price_12_2021!B:G,4,0)</f>
        <v>#N/A</v>
      </c>
      <c r="I157" s="56" t="e">
        <f>VLOOKUP(B157,PEX_price_12_2021!B:G,3,0)</f>
        <v>#N/A</v>
      </c>
      <c r="J157" s="57"/>
      <c r="K157" s="58" t="e">
        <f t="shared" si="12"/>
        <v>#N/A</v>
      </c>
      <c r="L157" s="59" t="e">
        <f t="shared" si="15"/>
        <v>#N/A</v>
      </c>
      <c r="M157" s="60">
        <f t="shared" si="17"/>
        <v>0</v>
      </c>
      <c r="N157" s="61" t="e">
        <f>IF(OR($B157=PEX_price_12_2021!$B$153,$B157=PEX_price_12_2021!$B$154,$B157=PEX_price_12_2021!$B$155,$B157=PEX_price_12_2021!$B$156,$B157=PEX_price_12_2021!$B$157,$B157=PEX_price_12_2021!$B$158,$B157=PEX_price_12_2021!$B$159,$B157=PEX_price_12_2021!$B$160,$B157=PEX_price_12_2021!$B$161,$B157=PEX_price_12_2021!$B$162,$B157=PEX_price_12_2021!$B$163,$B157=PEX_price_12_2021!$B$164,$B157=PEX_price_12_2021!$B$165,$B157=PEX_price_12_2021!$B$166,$B157=PEX_price_12_2021!$B$167,$B157=PEX_price_12_2021!$B$168,$B157=PEX_price_12_2021!$B$169,$B157=PEX_price_12_2021!$B$170,$B157=PEX_price_12_2021!$B$171,$B157=PEX_price_12_2021!$B$184,$B157=PEX_price_12_2021!$B$185,$B157=PEX_price_12_2021!$B$186,$B157=PEX_price_12_2021!$B$187),$F157*(1-$F$6),(IF(OR($B157=PEX_price_12_2021!$B$5,$B157=PEX_price_12_2021!$B$6,$B157=PEX_price_12_2021!$B$7,$B157=PEX_price_12_2021!$B$8,$B157=PEX_price_12_2021!$B$9,$B157=PEX_price_12_2021!$B$10,$B157=PEX_price_12_2021!$B$11,$B157=PEX_price_12_2021!$B$12,$B157=PEX_price_12_2021!$B$13,$B157=PEX_price_12_2021!$B$14,$B157=PEX_price_12_2021!$B$15,$B157=PEX_price_12_2021!$B$16,$B157=PEX_price_12_2021!$B$17),$F157*(1-$F$4),$F157*(1-$F$5))))</f>
        <v>#N/A</v>
      </c>
      <c r="O157" s="17"/>
      <c r="P157" s="17"/>
      <c r="Q157" s="17"/>
      <c r="V157" s="47" t="e">
        <f>IF(G157='[1]Прайс 2017'!$G$9,L157,0)</f>
        <v>#N/A</v>
      </c>
      <c r="W157" s="38">
        <f t="shared" si="16"/>
        <v>0</v>
      </c>
    </row>
    <row r="158" spans="1:23">
      <c r="A158" s="36">
        <v>144</v>
      </c>
      <c r="B158" s="3"/>
      <c r="C158" s="37">
        <f t="shared" si="13"/>
        <v>2</v>
      </c>
      <c r="D158" s="53" t="e">
        <f>VLOOKUP($C158,PEX_price_12_2021!$B$5:$G$187,2,0)</f>
        <v>#N/A</v>
      </c>
      <c r="E158" s="54" t="e">
        <f>VLOOKUP(B158,PEX_price_12_2021!B:F,5,0)</f>
        <v>#N/A</v>
      </c>
      <c r="F158" s="55" t="e">
        <f t="shared" si="14"/>
        <v>#N/A</v>
      </c>
      <c r="G158" s="56" t="e">
        <f>VLOOKUP(B158,PEX_price_12_2021!B:G,6,0)</f>
        <v>#N/A</v>
      </c>
      <c r="H158" s="56" t="e">
        <f>VLOOKUP(B158,PEX_price_12_2021!B:G,4,0)</f>
        <v>#N/A</v>
      </c>
      <c r="I158" s="56" t="e">
        <f>VLOOKUP(B158,PEX_price_12_2021!B:G,3,0)</f>
        <v>#N/A</v>
      </c>
      <c r="J158" s="57"/>
      <c r="K158" s="58" t="e">
        <f t="shared" si="12"/>
        <v>#N/A</v>
      </c>
      <c r="L158" s="59" t="e">
        <f t="shared" si="15"/>
        <v>#N/A</v>
      </c>
      <c r="M158" s="60">
        <f t="shared" si="17"/>
        <v>0</v>
      </c>
      <c r="N158" s="61" t="e">
        <f>IF(OR($B158=PEX_price_12_2021!$B$153,$B158=PEX_price_12_2021!$B$154,$B158=PEX_price_12_2021!$B$155,$B158=PEX_price_12_2021!$B$156,$B158=PEX_price_12_2021!$B$157,$B158=PEX_price_12_2021!$B$158,$B158=PEX_price_12_2021!$B$159,$B158=PEX_price_12_2021!$B$160,$B158=PEX_price_12_2021!$B$161,$B158=PEX_price_12_2021!$B$162,$B158=PEX_price_12_2021!$B$163,$B158=PEX_price_12_2021!$B$164,$B158=PEX_price_12_2021!$B$165,$B158=PEX_price_12_2021!$B$166,$B158=PEX_price_12_2021!$B$167,$B158=PEX_price_12_2021!$B$168,$B158=PEX_price_12_2021!$B$169,$B158=PEX_price_12_2021!$B$170,$B158=PEX_price_12_2021!$B$171,$B158=PEX_price_12_2021!$B$184,$B158=PEX_price_12_2021!$B$185,$B158=PEX_price_12_2021!$B$186,$B158=PEX_price_12_2021!$B$187),$F158*(1-$F$6),(IF(OR($B158=PEX_price_12_2021!$B$5,$B158=PEX_price_12_2021!$B$6,$B158=PEX_price_12_2021!$B$7,$B158=PEX_price_12_2021!$B$8,$B158=PEX_price_12_2021!$B$9,$B158=PEX_price_12_2021!$B$10,$B158=PEX_price_12_2021!$B$11,$B158=PEX_price_12_2021!$B$12,$B158=PEX_price_12_2021!$B$13,$B158=PEX_price_12_2021!$B$14,$B158=PEX_price_12_2021!$B$15,$B158=PEX_price_12_2021!$B$16,$B158=PEX_price_12_2021!$B$17),$F158*(1-$F$4),$F158*(1-$F$5))))</f>
        <v>#N/A</v>
      </c>
      <c r="O158" s="17"/>
      <c r="P158" s="17"/>
      <c r="Q158" s="17"/>
      <c r="V158" s="47" t="e">
        <f>IF(G158='[1]Прайс 2017'!$G$9,L158,0)</f>
        <v>#N/A</v>
      </c>
      <c r="W158" s="38">
        <f t="shared" si="16"/>
        <v>0</v>
      </c>
    </row>
    <row r="159" spans="1:23">
      <c r="A159" s="36">
        <v>145</v>
      </c>
      <c r="B159" s="3"/>
      <c r="C159" s="37">
        <f t="shared" si="13"/>
        <v>2</v>
      </c>
      <c r="D159" s="53" t="e">
        <f>VLOOKUP($C159,PEX_price_12_2021!$B$5:$G$187,2,0)</f>
        <v>#N/A</v>
      </c>
      <c r="E159" s="54" t="e">
        <f>VLOOKUP(B159,PEX_price_12_2021!B:F,5,0)</f>
        <v>#N/A</v>
      </c>
      <c r="F159" s="55" t="e">
        <f t="shared" si="14"/>
        <v>#N/A</v>
      </c>
      <c r="G159" s="56" t="e">
        <f>VLOOKUP(B159,PEX_price_12_2021!B:G,6,0)</f>
        <v>#N/A</v>
      </c>
      <c r="H159" s="56" t="e">
        <f>VLOOKUP(B159,PEX_price_12_2021!B:G,4,0)</f>
        <v>#N/A</v>
      </c>
      <c r="I159" s="56" t="e">
        <f>VLOOKUP(B159,PEX_price_12_2021!B:G,3,0)</f>
        <v>#N/A</v>
      </c>
      <c r="J159" s="57"/>
      <c r="K159" s="58" t="e">
        <f t="shared" si="12"/>
        <v>#N/A</v>
      </c>
      <c r="L159" s="59" t="e">
        <f t="shared" si="15"/>
        <v>#N/A</v>
      </c>
      <c r="M159" s="60">
        <f t="shared" si="17"/>
        <v>0</v>
      </c>
      <c r="N159" s="61" t="e">
        <f>IF(OR($B159=PEX_price_12_2021!$B$153,$B159=PEX_price_12_2021!$B$154,$B159=PEX_price_12_2021!$B$155,$B159=PEX_price_12_2021!$B$156,$B159=PEX_price_12_2021!$B$157,$B159=PEX_price_12_2021!$B$158,$B159=PEX_price_12_2021!$B$159,$B159=PEX_price_12_2021!$B$160,$B159=PEX_price_12_2021!$B$161,$B159=PEX_price_12_2021!$B$162,$B159=PEX_price_12_2021!$B$163,$B159=PEX_price_12_2021!$B$164,$B159=PEX_price_12_2021!$B$165,$B159=PEX_price_12_2021!$B$166,$B159=PEX_price_12_2021!$B$167,$B159=PEX_price_12_2021!$B$168,$B159=PEX_price_12_2021!$B$169,$B159=PEX_price_12_2021!$B$170,$B159=PEX_price_12_2021!$B$171,$B159=PEX_price_12_2021!$B$184,$B159=PEX_price_12_2021!$B$185,$B159=PEX_price_12_2021!$B$186,$B159=PEX_price_12_2021!$B$187),$F159*(1-$F$6),(IF(OR($B159=PEX_price_12_2021!$B$5,$B159=PEX_price_12_2021!$B$6,$B159=PEX_price_12_2021!$B$7,$B159=PEX_price_12_2021!$B$8,$B159=PEX_price_12_2021!$B$9,$B159=PEX_price_12_2021!$B$10,$B159=PEX_price_12_2021!$B$11,$B159=PEX_price_12_2021!$B$12,$B159=PEX_price_12_2021!$B$13,$B159=PEX_price_12_2021!$B$14,$B159=PEX_price_12_2021!$B$15,$B159=PEX_price_12_2021!$B$16,$B159=PEX_price_12_2021!$B$17),$F159*(1-$F$4),$F159*(1-$F$5))))</f>
        <v>#N/A</v>
      </c>
      <c r="O159" s="17"/>
      <c r="P159" s="17"/>
      <c r="Q159" s="17"/>
      <c r="V159" s="47" t="e">
        <f>IF(G159='[1]Прайс 2017'!$G$9,L159,0)</f>
        <v>#N/A</v>
      </c>
      <c r="W159" s="38">
        <f t="shared" si="16"/>
        <v>0</v>
      </c>
    </row>
    <row r="160" spans="1:23">
      <c r="A160" s="36">
        <v>146</v>
      </c>
      <c r="B160" s="3"/>
      <c r="C160" s="37">
        <f t="shared" si="13"/>
        <v>2</v>
      </c>
      <c r="D160" s="53" t="e">
        <f>VLOOKUP($C160,PEX_price_12_2021!$B$5:$G$187,2,0)</f>
        <v>#N/A</v>
      </c>
      <c r="E160" s="54" t="e">
        <f>VLOOKUP(B160,PEX_price_12_2021!B:F,5,0)</f>
        <v>#N/A</v>
      </c>
      <c r="F160" s="55" t="e">
        <f t="shared" si="14"/>
        <v>#N/A</v>
      </c>
      <c r="G160" s="56" t="e">
        <f>VLOOKUP(B160,PEX_price_12_2021!B:G,6,0)</f>
        <v>#N/A</v>
      </c>
      <c r="H160" s="56" t="e">
        <f>VLOOKUP(B160,PEX_price_12_2021!B:G,4,0)</f>
        <v>#N/A</v>
      </c>
      <c r="I160" s="56" t="e">
        <f>VLOOKUP(B160,PEX_price_12_2021!B:G,3,0)</f>
        <v>#N/A</v>
      </c>
      <c r="J160" s="57"/>
      <c r="K160" s="58" t="e">
        <f t="shared" si="12"/>
        <v>#N/A</v>
      </c>
      <c r="L160" s="59" t="e">
        <f t="shared" si="15"/>
        <v>#N/A</v>
      </c>
      <c r="M160" s="60">
        <f t="shared" si="17"/>
        <v>0</v>
      </c>
      <c r="N160" s="61" t="e">
        <f>IF(OR($B160=PEX_price_12_2021!$B$153,$B160=PEX_price_12_2021!$B$154,$B160=PEX_price_12_2021!$B$155,$B160=PEX_price_12_2021!$B$156,$B160=PEX_price_12_2021!$B$157,$B160=PEX_price_12_2021!$B$158,$B160=PEX_price_12_2021!$B$159,$B160=PEX_price_12_2021!$B$160,$B160=PEX_price_12_2021!$B$161,$B160=PEX_price_12_2021!$B$162,$B160=PEX_price_12_2021!$B$163,$B160=PEX_price_12_2021!$B$164,$B160=PEX_price_12_2021!$B$165,$B160=PEX_price_12_2021!$B$166,$B160=PEX_price_12_2021!$B$167,$B160=PEX_price_12_2021!$B$168,$B160=PEX_price_12_2021!$B$169,$B160=PEX_price_12_2021!$B$170,$B160=PEX_price_12_2021!$B$171,$B160=PEX_price_12_2021!$B$184,$B160=PEX_price_12_2021!$B$185,$B160=PEX_price_12_2021!$B$186,$B160=PEX_price_12_2021!$B$187),$F160*(1-$F$6),(IF(OR($B160=PEX_price_12_2021!$B$5,$B160=PEX_price_12_2021!$B$6,$B160=PEX_price_12_2021!$B$7,$B160=PEX_price_12_2021!$B$8,$B160=PEX_price_12_2021!$B$9,$B160=PEX_price_12_2021!$B$10,$B160=PEX_price_12_2021!$B$11,$B160=PEX_price_12_2021!$B$12,$B160=PEX_price_12_2021!$B$13,$B160=PEX_price_12_2021!$B$14,$B160=PEX_price_12_2021!$B$15,$B160=PEX_price_12_2021!$B$16,$B160=PEX_price_12_2021!$B$17),$F160*(1-$F$4),$F160*(1-$F$5))))</f>
        <v>#N/A</v>
      </c>
      <c r="O160" s="17"/>
      <c r="P160" s="17"/>
      <c r="Q160" s="17"/>
      <c r="V160" s="47" t="e">
        <f>IF(G160='[1]Прайс 2017'!$G$9,L160,0)</f>
        <v>#N/A</v>
      </c>
      <c r="W160" s="38">
        <f t="shared" si="16"/>
        <v>0</v>
      </c>
    </row>
    <row r="161" spans="1:23">
      <c r="A161" s="36">
        <v>147</v>
      </c>
      <c r="B161" s="3"/>
      <c r="C161" s="37">
        <f t="shared" si="13"/>
        <v>2</v>
      </c>
      <c r="D161" s="53" t="e">
        <f>VLOOKUP($C161,PEX_price_12_2021!$B$5:$G$187,2,0)</f>
        <v>#N/A</v>
      </c>
      <c r="E161" s="54" t="e">
        <f>VLOOKUP(B161,PEX_price_12_2021!B:F,5,0)</f>
        <v>#N/A</v>
      </c>
      <c r="F161" s="55" t="e">
        <f t="shared" si="14"/>
        <v>#N/A</v>
      </c>
      <c r="G161" s="56" t="e">
        <f>VLOOKUP(B161,PEX_price_12_2021!B:G,6,0)</f>
        <v>#N/A</v>
      </c>
      <c r="H161" s="56" t="e">
        <f>VLOOKUP(B161,PEX_price_12_2021!B:G,4,0)</f>
        <v>#N/A</v>
      </c>
      <c r="I161" s="56" t="e">
        <f>VLOOKUP(B161,PEX_price_12_2021!B:G,3,0)</f>
        <v>#N/A</v>
      </c>
      <c r="J161" s="57"/>
      <c r="K161" s="58" t="e">
        <f t="shared" si="12"/>
        <v>#N/A</v>
      </c>
      <c r="L161" s="59" t="e">
        <f t="shared" si="15"/>
        <v>#N/A</v>
      </c>
      <c r="M161" s="60">
        <f t="shared" si="17"/>
        <v>0</v>
      </c>
      <c r="N161" s="61" t="e">
        <f>IF(OR($B161=PEX_price_12_2021!$B$153,$B161=PEX_price_12_2021!$B$154,$B161=PEX_price_12_2021!$B$155,$B161=PEX_price_12_2021!$B$156,$B161=PEX_price_12_2021!$B$157,$B161=PEX_price_12_2021!$B$158,$B161=PEX_price_12_2021!$B$159,$B161=PEX_price_12_2021!$B$160,$B161=PEX_price_12_2021!$B$161,$B161=PEX_price_12_2021!$B$162,$B161=PEX_price_12_2021!$B$163,$B161=PEX_price_12_2021!$B$164,$B161=PEX_price_12_2021!$B$165,$B161=PEX_price_12_2021!$B$166,$B161=PEX_price_12_2021!$B$167,$B161=PEX_price_12_2021!$B$168,$B161=PEX_price_12_2021!$B$169,$B161=PEX_price_12_2021!$B$170,$B161=PEX_price_12_2021!$B$171,$B161=PEX_price_12_2021!$B$184,$B161=PEX_price_12_2021!$B$185,$B161=PEX_price_12_2021!$B$186,$B161=PEX_price_12_2021!$B$187),$F161*(1-$F$6),(IF(OR($B161=PEX_price_12_2021!$B$5,$B161=PEX_price_12_2021!$B$6,$B161=PEX_price_12_2021!$B$7,$B161=PEX_price_12_2021!$B$8,$B161=PEX_price_12_2021!$B$9,$B161=PEX_price_12_2021!$B$10,$B161=PEX_price_12_2021!$B$11,$B161=PEX_price_12_2021!$B$12,$B161=PEX_price_12_2021!$B$13,$B161=PEX_price_12_2021!$B$14,$B161=PEX_price_12_2021!$B$15,$B161=PEX_price_12_2021!$B$16,$B161=PEX_price_12_2021!$B$17),$F161*(1-$F$4),$F161*(1-$F$5))))</f>
        <v>#N/A</v>
      </c>
      <c r="O161" s="17"/>
      <c r="P161" s="17"/>
      <c r="Q161" s="17"/>
      <c r="V161" s="47" t="e">
        <f>IF(G161='[1]Прайс 2017'!$G$9,L161,0)</f>
        <v>#N/A</v>
      </c>
      <c r="W161" s="38">
        <f t="shared" si="16"/>
        <v>0</v>
      </c>
    </row>
    <row r="162" spans="1:23">
      <c r="A162" s="36">
        <v>148</v>
      </c>
      <c r="B162" s="3"/>
      <c r="C162" s="37">
        <f t="shared" si="13"/>
        <v>2</v>
      </c>
      <c r="D162" s="53" t="e">
        <f>VLOOKUP($C162,PEX_price_12_2021!$B$5:$G$187,2,0)</f>
        <v>#N/A</v>
      </c>
      <c r="E162" s="54" t="e">
        <f>VLOOKUP(B162,PEX_price_12_2021!B:F,5,0)</f>
        <v>#N/A</v>
      </c>
      <c r="F162" s="55" t="e">
        <f t="shared" si="14"/>
        <v>#N/A</v>
      </c>
      <c r="G162" s="56" t="e">
        <f>VLOOKUP(B162,PEX_price_12_2021!B:G,6,0)</f>
        <v>#N/A</v>
      </c>
      <c r="H162" s="56" t="e">
        <f>VLOOKUP(B162,PEX_price_12_2021!B:G,4,0)</f>
        <v>#N/A</v>
      </c>
      <c r="I162" s="56" t="e">
        <f>VLOOKUP(B162,PEX_price_12_2021!B:G,3,0)</f>
        <v>#N/A</v>
      </c>
      <c r="J162" s="57"/>
      <c r="K162" s="58" t="e">
        <f t="shared" si="12"/>
        <v>#N/A</v>
      </c>
      <c r="L162" s="59" t="e">
        <f t="shared" si="15"/>
        <v>#N/A</v>
      </c>
      <c r="M162" s="60">
        <f t="shared" si="17"/>
        <v>0</v>
      </c>
      <c r="N162" s="61" t="e">
        <f>IF(OR($B162=PEX_price_12_2021!$B$153,$B162=PEX_price_12_2021!$B$154,$B162=PEX_price_12_2021!$B$155,$B162=PEX_price_12_2021!$B$156,$B162=PEX_price_12_2021!$B$157,$B162=PEX_price_12_2021!$B$158,$B162=PEX_price_12_2021!$B$159,$B162=PEX_price_12_2021!$B$160,$B162=PEX_price_12_2021!$B$161,$B162=PEX_price_12_2021!$B$162,$B162=PEX_price_12_2021!$B$163,$B162=PEX_price_12_2021!$B$164,$B162=PEX_price_12_2021!$B$165,$B162=PEX_price_12_2021!$B$166,$B162=PEX_price_12_2021!$B$167,$B162=PEX_price_12_2021!$B$168,$B162=PEX_price_12_2021!$B$169,$B162=PEX_price_12_2021!$B$170,$B162=PEX_price_12_2021!$B$171,$B162=PEX_price_12_2021!$B$184,$B162=PEX_price_12_2021!$B$185,$B162=PEX_price_12_2021!$B$186,$B162=PEX_price_12_2021!$B$187),$F162*(1-$F$6),(IF(OR($B162=PEX_price_12_2021!$B$5,$B162=PEX_price_12_2021!$B$6,$B162=PEX_price_12_2021!$B$7,$B162=PEX_price_12_2021!$B$8,$B162=PEX_price_12_2021!$B$9,$B162=PEX_price_12_2021!$B$10,$B162=PEX_price_12_2021!$B$11,$B162=PEX_price_12_2021!$B$12,$B162=PEX_price_12_2021!$B$13,$B162=PEX_price_12_2021!$B$14,$B162=PEX_price_12_2021!$B$15,$B162=PEX_price_12_2021!$B$16,$B162=PEX_price_12_2021!$B$17),$F162*(1-$F$4),$F162*(1-$F$5))))</f>
        <v>#N/A</v>
      </c>
      <c r="O162" s="17"/>
      <c r="P162" s="17"/>
      <c r="Q162" s="17"/>
      <c r="V162" s="47" t="e">
        <f>IF(G162='[1]Прайс 2017'!$G$9,L162,0)</f>
        <v>#N/A</v>
      </c>
      <c r="W162" s="38">
        <f t="shared" si="16"/>
        <v>0</v>
      </c>
    </row>
    <row r="163" spans="1:23">
      <c r="A163" s="36">
        <v>149</v>
      </c>
      <c r="B163" s="3"/>
      <c r="C163" s="37">
        <f t="shared" si="13"/>
        <v>2</v>
      </c>
      <c r="D163" s="53" t="e">
        <f>VLOOKUP($C163,PEX_price_12_2021!$B$5:$G$187,2,0)</f>
        <v>#N/A</v>
      </c>
      <c r="E163" s="54" t="e">
        <f>VLOOKUP(B163,PEX_price_12_2021!B:F,5,0)</f>
        <v>#N/A</v>
      </c>
      <c r="F163" s="55" t="e">
        <f t="shared" si="14"/>
        <v>#N/A</v>
      </c>
      <c r="G163" s="56" t="e">
        <f>VLOOKUP(B163,PEX_price_12_2021!B:G,6,0)</f>
        <v>#N/A</v>
      </c>
      <c r="H163" s="56" t="e">
        <f>VLOOKUP(B163,PEX_price_12_2021!B:G,4,0)</f>
        <v>#N/A</v>
      </c>
      <c r="I163" s="56" t="e">
        <f>VLOOKUP(B163,PEX_price_12_2021!B:G,3,0)</f>
        <v>#N/A</v>
      </c>
      <c r="J163" s="57"/>
      <c r="K163" s="58" t="e">
        <f t="shared" si="12"/>
        <v>#N/A</v>
      </c>
      <c r="L163" s="59" t="e">
        <f t="shared" si="15"/>
        <v>#N/A</v>
      </c>
      <c r="M163" s="60">
        <f t="shared" si="17"/>
        <v>0</v>
      </c>
      <c r="N163" s="61" t="e">
        <f>IF(OR($B163=PEX_price_12_2021!$B$153,$B163=PEX_price_12_2021!$B$154,$B163=PEX_price_12_2021!$B$155,$B163=PEX_price_12_2021!$B$156,$B163=PEX_price_12_2021!$B$157,$B163=PEX_price_12_2021!$B$158,$B163=PEX_price_12_2021!$B$159,$B163=PEX_price_12_2021!$B$160,$B163=PEX_price_12_2021!$B$161,$B163=PEX_price_12_2021!$B$162,$B163=PEX_price_12_2021!$B$163,$B163=PEX_price_12_2021!$B$164,$B163=PEX_price_12_2021!$B$165,$B163=PEX_price_12_2021!$B$166,$B163=PEX_price_12_2021!$B$167,$B163=PEX_price_12_2021!$B$168,$B163=PEX_price_12_2021!$B$169,$B163=PEX_price_12_2021!$B$170,$B163=PEX_price_12_2021!$B$171,$B163=PEX_price_12_2021!$B$184,$B163=PEX_price_12_2021!$B$185,$B163=PEX_price_12_2021!$B$186,$B163=PEX_price_12_2021!$B$187),$F163*(1-$F$6),(IF(OR($B163=PEX_price_12_2021!$B$5,$B163=PEX_price_12_2021!$B$6,$B163=PEX_price_12_2021!$B$7,$B163=PEX_price_12_2021!$B$8,$B163=PEX_price_12_2021!$B$9,$B163=PEX_price_12_2021!$B$10,$B163=PEX_price_12_2021!$B$11,$B163=PEX_price_12_2021!$B$12,$B163=PEX_price_12_2021!$B$13,$B163=PEX_price_12_2021!$B$14,$B163=PEX_price_12_2021!$B$15,$B163=PEX_price_12_2021!$B$16,$B163=PEX_price_12_2021!$B$17),$F163*(1-$F$4),$F163*(1-$F$5))))</f>
        <v>#N/A</v>
      </c>
      <c r="O163" s="17"/>
      <c r="P163" s="17"/>
      <c r="Q163" s="17"/>
      <c r="V163" s="47" t="e">
        <f>IF(G163='[1]Прайс 2017'!$G$9,L163,0)</f>
        <v>#N/A</v>
      </c>
      <c r="W163" s="38">
        <f t="shared" si="16"/>
        <v>0</v>
      </c>
    </row>
    <row r="164" spans="1:23">
      <c r="A164" s="36">
        <v>150</v>
      </c>
      <c r="B164" s="3"/>
      <c r="C164" s="37">
        <f t="shared" si="13"/>
        <v>2</v>
      </c>
      <c r="D164" s="53" t="e">
        <f>VLOOKUP($C164,PEX_price_12_2021!$B$5:$G$187,2,0)</f>
        <v>#N/A</v>
      </c>
      <c r="E164" s="54" t="e">
        <f>VLOOKUP(B164,PEX_price_12_2021!B:F,5,0)</f>
        <v>#N/A</v>
      </c>
      <c r="F164" s="55" t="e">
        <f t="shared" si="14"/>
        <v>#N/A</v>
      </c>
      <c r="G164" s="56" t="e">
        <f>VLOOKUP(B164,PEX_price_12_2021!B:G,6,0)</f>
        <v>#N/A</v>
      </c>
      <c r="H164" s="56" t="e">
        <f>VLOOKUP(B164,PEX_price_12_2021!B:G,4,0)</f>
        <v>#N/A</v>
      </c>
      <c r="I164" s="56" t="e">
        <f>VLOOKUP(B164,PEX_price_12_2021!B:G,3,0)</f>
        <v>#N/A</v>
      </c>
      <c r="J164" s="57"/>
      <c r="K164" s="58" t="e">
        <f t="shared" si="12"/>
        <v>#N/A</v>
      </c>
      <c r="L164" s="59" t="e">
        <f t="shared" si="15"/>
        <v>#N/A</v>
      </c>
      <c r="M164" s="60">
        <f t="shared" si="17"/>
        <v>0</v>
      </c>
      <c r="N164" s="61" t="e">
        <f>IF(OR($B164=PEX_price_12_2021!$B$153,$B164=PEX_price_12_2021!$B$154,$B164=PEX_price_12_2021!$B$155,$B164=PEX_price_12_2021!$B$156,$B164=PEX_price_12_2021!$B$157,$B164=PEX_price_12_2021!$B$158,$B164=PEX_price_12_2021!$B$159,$B164=PEX_price_12_2021!$B$160,$B164=PEX_price_12_2021!$B$161,$B164=PEX_price_12_2021!$B$162,$B164=PEX_price_12_2021!$B$163,$B164=PEX_price_12_2021!$B$164,$B164=PEX_price_12_2021!$B$165,$B164=PEX_price_12_2021!$B$166,$B164=PEX_price_12_2021!$B$167,$B164=PEX_price_12_2021!$B$168,$B164=PEX_price_12_2021!$B$169,$B164=PEX_price_12_2021!$B$170,$B164=PEX_price_12_2021!$B$171,$B164=PEX_price_12_2021!$B$184,$B164=PEX_price_12_2021!$B$185,$B164=PEX_price_12_2021!$B$186,$B164=PEX_price_12_2021!$B$187),$F164*(1-$F$6),(IF(OR($B164=PEX_price_12_2021!$B$5,$B164=PEX_price_12_2021!$B$6,$B164=PEX_price_12_2021!$B$7,$B164=PEX_price_12_2021!$B$8,$B164=PEX_price_12_2021!$B$9,$B164=PEX_price_12_2021!$B$10,$B164=PEX_price_12_2021!$B$11,$B164=PEX_price_12_2021!$B$12,$B164=PEX_price_12_2021!$B$13,$B164=PEX_price_12_2021!$B$14,$B164=PEX_price_12_2021!$B$15,$B164=PEX_price_12_2021!$B$16,$B164=PEX_price_12_2021!$B$17),$F164*(1-$F$4),$F164*(1-$F$5))))</f>
        <v>#N/A</v>
      </c>
      <c r="O164" s="17"/>
      <c r="P164" s="17"/>
      <c r="Q164" s="17"/>
      <c r="V164" s="47" t="e">
        <f>IF(G164='[1]Прайс 2017'!$G$9,L164,0)</f>
        <v>#N/A</v>
      </c>
      <c r="W164" s="38">
        <f t="shared" si="16"/>
        <v>0</v>
      </c>
    </row>
    <row r="165" spans="1:23">
      <c r="A165" s="36">
        <v>151</v>
      </c>
      <c r="B165" s="3"/>
      <c r="C165" s="37">
        <f t="shared" si="13"/>
        <v>2</v>
      </c>
      <c r="D165" s="53" t="e">
        <f>VLOOKUP($C165,PEX_price_12_2021!$B$5:$G$187,2,0)</f>
        <v>#N/A</v>
      </c>
      <c r="E165" s="54" t="e">
        <f>VLOOKUP(B165,PEX_price_12_2021!B:F,5,0)</f>
        <v>#N/A</v>
      </c>
      <c r="F165" s="55" t="e">
        <f t="shared" si="14"/>
        <v>#N/A</v>
      </c>
      <c r="G165" s="56" t="e">
        <f>VLOOKUP(B165,PEX_price_12_2021!B:G,6,0)</f>
        <v>#N/A</v>
      </c>
      <c r="H165" s="56" t="e">
        <f>VLOOKUP(B165,PEX_price_12_2021!B:G,4,0)</f>
        <v>#N/A</v>
      </c>
      <c r="I165" s="56" t="e">
        <f>VLOOKUP(B165,PEX_price_12_2021!B:G,3,0)</f>
        <v>#N/A</v>
      </c>
      <c r="J165" s="57"/>
      <c r="K165" s="58" t="e">
        <f t="shared" si="12"/>
        <v>#N/A</v>
      </c>
      <c r="L165" s="59" t="e">
        <f t="shared" si="15"/>
        <v>#N/A</v>
      </c>
      <c r="M165" s="60">
        <f t="shared" si="17"/>
        <v>0</v>
      </c>
      <c r="N165" s="61" t="e">
        <f>IF(OR($B165=PEX_price_12_2021!$B$153,$B165=PEX_price_12_2021!$B$154,$B165=PEX_price_12_2021!$B$155,$B165=PEX_price_12_2021!$B$156,$B165=PEX_price_12_2021!$B$157,$B165=PEX_price_12_2021!$B$158,$B165=PEX_price_12_2021!$B$159,$B165=PEX_price_12_2021!$B$160,$B165=PEX_price_12_2021!$B$161,$B165=PEX_price_12_2021!$B$162,$B165=PEX_price_12_2021!$B$163,$B165=PEX_price_12_2021!$B$164,$B165=PEX_price_12_2021!$B$165,$B165=PEX_price_12_2021!$B$166,$B165=PEX_price_12_2021!$B$167,$B165=PEX_price_12_2021!$B$168,$B165=PEX_price_12_2021!$B$169,$B165=PEX_price_12_2021!$B$170,$B165=PEX_price_12_2021!$B$171,$B165=PEX_price_12_2021!$B$184,$B165=PEX_price_12_2021!$B$185,$B165=PEX_price_12_2021!$B$186,$B165=PEX_price_12_2021!$B$187),$F165*(1-$F$6),(IF(OR($B165=PEX_price_12_2021!$B$5,$B165=PEX_price_12_2021!$B$6,$B165=PEX_price_12_2021!$B$7,$B165=PEX_price_12_2021!$B$8,$B165=PEX_price_12_2021!$B$9,$B165=PEX_price_12_2021!$B$10,$B165=PEX_price_12_2021!$B$11,$B165=PEX_price_12_2021!$B$12,$B165=PEX_price_12_2021!$B$13,$B165=PEX_price_12_2021!$B$14,$B165=PEX_price_12_2021!$B$15,$B165=PEX_price_12_2021!$B$16,$B165=PEX_price_12_2021!$B$17),$F165*(1-$F$4),$F165*(1-$F$5))))</f>
        <v>#N/A</v>
      </c>
      <c r="O165" s="17"/>
      <c r="P165" s="17"/>
      <c r="Q165" s="17"/>
      <c r="V165" s="47" t="e">
        <f>IF(G165='[1]Прайс 2017'!$G$9,L165,0)</f>
        <v>#N/A</v>
      </c>
      <c r="W165" s="38">
        <f t="shared" si="16"/>
        <v>0</v>
      </c>
    </row>
    <row r="166" spans="1:23">
      <c r="A166" s="36">
        <v>152</v>
      </c>
      <c r="B166" s="3"/>
      <c r="C166" s="37">
        <f t="shared" si="13"/>
        <v>2</v>
      </c>
      <c r="D166" s="53" t="e">
        <f>VLOOKUP($C166,PEX_price_12_2021!$B$5:$G$187,2,0)</f>
        <v>#N/A</v>
      </c>
      <c r="E166" s="54" t="e">
        <f>VLOOKUP(B166,PEX_price_12_2021!B:F,5,0)</f>
        <v>#N/A</v>
      </c>
      <c r="F166" s="55" t="e">
        <f t="shared" si="14"/>
        <v>#N/A</v>
      </c>
      <c r="G166" s="56" t="e">
        <f>VLOOKUP(B166,PEX_price_12_2021!B:G,6,0)</f>
        <v>#N/A</v>
      </c>
      <c r="H166" s="56" t="e">
        <f>VLOOKUP(B166,PEX_price_12_2021!B:G,4,0)</f>
        <v>#N/A</v>
      </c>
      <c r="I166" s="56" t="e">
        <f>VLOOKUP(B166,PEX_price_12_2021!B:G,3,0)</f>
        <v>#N/A</v>
      </c>
      <c r="J166" s="57"/>
      <c r="K166" s="58" t="e">
        <f t="shared" si="12"/>
        <v>#N/A</v>
      </c>
      <c r="L166" s="59" t="e">
        <f t="shared" si="15"/>
        <v>#N/A</v>
      </c>
      <c r="M166" s="60">
        <f t="shared" si="17"/>
        <v>0</v>
      </c>
      <c r="N166" s="61" t="e">
        <f>IF(OR($B166=PEX_price_12_2021!$B$153,$B166=PEX_price_12_2021!$B$154,$B166=PEX_price_12_2021!$B$155,$B166=PEX_price_12_2021!$B$156,$B166=PEX_price_12_2021!$B$157,$B166=PEX_price_12_2021!$B$158,$B166=PEX_price_12_2021!$B$159,$B166=PEX_price_12_2021!$B$160,$B166=PEX_price_12_2021!$B$161,$B166=PEX_price_12_2021!$B$162,$B166=PEX_price_12_2021!$B$163,$B166=PEX_price_12_2021!$B$164,$B166=PEX_price_12_2021!$B$165,$B166=PEX_price_12_2021!$B$166,$B166=PEX_price_12_2021!$B$167,$B166=PEX_price_12_2021!$B$168,$B166=PEX_price_12_2021!$B$169,$B166=PEX_price_12_2021!$B$170,$B166=PEX_price_12_2021!$B$171,$B166=PEX_price_12_2021!$B$184,$B166=PEX_price_12_2021!$B$185,$B166=PEX_price_12_2021!$B$186,$B166=PEX_price_12_2021!$B$187),$F166*(1-$F$6),(IF(OR($B166=PEX_price_12_2021!$B$5,$B166=PEX_price_12_2021!$B$6,$B166=PEX_price_12_2021!$B$7,$B166=PEX_price_12_2021!$B$8,$B166=PEX_price_12_2021!$B$9,$B166=PEX_price_12_2021!$B$10,$B166=PEX_price_12_2021!$B$11,$B166=PEX_price_12_2021!$B$12,$B166=PEX_price_12_2021!$B$13,$B166=PEX_price_12_2021!$B$14,$B166=PEX_price_12_2021!$B$15,$B166=PEX_price_12_2021!$B$16,$B166=PEX_price_12_2021!$B$17),$F166*(1-$F$4),$F166*(1-$F$5))))</f>
        <v>#N/A</v>
      </c>
      <c r="O166" s="17"/>
      <c r="P166" s="17"/>
      <c r="Q166" s="17"/>
      <c r="V166" s="47" t="e">
        <f>IF(G166='[1]Прайс 2017'!$G$9,L166,0)</f>
        <v>#N/A</v>
      </c>
      <c r="W166" s="38">
        <f t="shared" si="16"/>
        <v>0</v>
      </c>
    </row>
    <row r="167" spans="1:23">
      <c r="A167" s="36">
        <v>153</v>
      </c>
      <c r="B167" s="3"/>
      <c r="C167" s="37">
        <f t="shared" si="13"/>
        <v>2</v>
      </c>
      <c r="D167" s="53" t="e">
        <f>VLOOKUP($C167,PEX_price_12_2021!$B$5:$G$187,2,0)</f>
        <v>#N/A</v>
      </c>
      <c r="E167" s="54" t="e">
        <f>VLOOKUP(B167,PEX_price_12_2021!B:F,5,0)</f>
        <v>#N/A</v>
      </c>
      <c r="F167" s="55" t="e">
        <f t="shared" si="14"/>
        <v>#N/A</v>
      </c>
      <c r="G167" s="56" t="e">
        <f>VLOOKUP(B167,PEX_price_12_2021!B:G,6,0)</f>
        <v>#N/A</v>
      </c>
      <c r="H167" s="56" t="e">
        <f>VLOOKUP(B167,PEX_price_12_2021!B:G,4,0)</f>
        <v>#N/A</v>
      </c>
      <c r="I167" s="56" t="e">
        <f>VLOOKUP(B167,PEX_price_12_2021!B:G,3,0)</f>
        <v>#N/A</v>
      </c>
      <c r="J167" s="57"/>
      <c r="K167" s="58" t="e">
        <f t="shared" si="12"/>
        <v>#N/A</v>
      </c>
      <c r="L167" s="59" t="e">
        <f t="shared" si="15"/>
        <v>#N/A</v>
      </c>
      <c r="M167" s="60">
        <f t="shared" si="17"/>
        <v>0</v>
      </c>
      <c r="N167" s="61" t="e">
        <f>IF(OR($B167=PEX_price_12_2021!$B$153,$B167=PEX_price_12_2021!$B$154,$B167=PEX_price_12_2021!$B$155,$B167=PEX_price_12_2021!$B$156,$B167=PEX_price_12_2021!$B$157,$B167=PEX_price_12_2021!$B$158,$B167=PEX_price_12_2021!$B$159,$B167=PEX_price_12_2021!$B$160,$B167=PEX_price_12_2021!$B$161,$B167=PEX_price_12_2021!$B$162,$B167=PEX_price_12_2021!$B$163,$B167=PEX_price_12_2021!$B$164,$B167=PEX_price_12_2021!$B$165,$B167=PEX_price_12_2021!$B$166,$B167=PEX_price_12_2021!$B$167,$B167=PEX_price_12_2021!$B$168,$B167=PEX_price_12_2021!$B$169,$B167=PEX_price_12_2021!$B$170,$B167=PEX_price_12_2021!$B$171,$B167=PEX_price_12_2021!$B$184,$B167=PEX_price_12_2021!$B$185,$B167=PEX_price_12_2021!$B$186,$B167=PEX_price_12_2021!$B$187),$F167*(1-$F$6),(IF(OR($B167=PEX_price_12_2021!$B$5,$B167=PEX_price_12_2021!$B$6,$B167=PEX_price_12_2021!$B$7,$B167=PEX_price_12_2021!$B$8,$B167=PEX_price_12_2021!$B$9,$B167=PEX_price_12_2021!$B$10,$B167=PEX_price_12_2021!$B$11,$B167=PEX_price_12_2021!$B$12,$B167=PEX_price_12_2021!$B$13,$B167=PEX_price_12_2021!$B$14,$B167=PEX_price_12_2021!$B$15,$B167=PEX_price_12_2021!$B$16,$B167=PEX_price_12_2021!$B$17),$F167*(1-$F$4),$F167*(1-$F$5))))</f>
        <v>#N/A</v>
      </c>
      <c r="O167" s="17"/>
      <c r="P167" s="17"/>
      <c r="Q167" s="17"/>
      <c r="V167" s="47" t="e">
        <f>IF(G167='[1]Прайс 2017'!$G$9,L167,0)</f>
        <v>#N/A</v>
      </c>
      <c r="W167" s="38">
        <f t="shared" si="16"/>
        <v>0</v>
      </c>
    </row>
    <row r="168" spans="1:23">
      <c r="A168" s="36">
        <v>154</v>
      </c>
      <c r="B168" s="6"/>
      <c r="C168" s="37">
        <f t="shared" si="13"/>
        <v>2</v>
      </c>
      <c r="D168" s="53" t="e">
        <f>VLOOKUP($C168,PEX_price_12_2021!$B$5:$G$187,2,0)</f>
        <v>#N/A</v>
      </c>
      <c r="E168" s="54" t="e">
        <f>VLOOKUP(B168,PEX_price_12_2021!B:F,5,0)</f>
        <v>#N/A</v>
      </c>
      <c r="F168" s="55" t="e">
        <f t="shared" si="14"/>
        <v>#N/A</v>
      </c>
      <c r="G168" s="56" t="e">
        <f>VLOOKUP(B168,PEX_price_12_2021!B:G,6,0)</f>
        <v>#N/A</v>
      </c>
      <c r="H168" s="56" t="e">
        <f>VLOOKUP(B168,PEX_price_12_2021!B:G,4,0)</f>
        <v>#N/A</v>
      </c>
      <c r="I168" s="56" t="e">
        <f>VLOOKUP(B168,PEX_price_12_2021!B:G,3,0)</f>
        <v>#N/A</v>
      </c>
      <c r="J168" s="57"/>
      <c r="K168" s="58" t="e">
        <f t="shared" si="12"/>
        <v>#N/A</v>
      </c>
      <c r="L168" s="59" t="e">
        <f t="shared" si="15"/>
        <v>#N/A</v>
      </c>
      <c r="M168" s="60">
        <f t="shared" si="17"/>
        <v>0</v>
      </c>
      <c r="N168" s="61" t="e">
        <f>IF(OR($B168=PEX_price_12_2021!$B$153,$B168=PEX_price_12_2021!$B$154,$B168=PEX_price_12_2021!$B$155,$B168=PEX_price_12_2021!$B$156,$B168=PEX_price_12_2021!$B$157,$B168=PEX_price_12_2021!$B$158,$B168=PEX_price_12_2021!$B$159,$B168=PEX_price_12_2021!$B$160,$B168=PEX_price_12_2021!$B$161,$B168=PEX_price_12_2021!$B$162,$B168=PEX_price_12_2021!$B$163,$B168=PEX_price_12_2021!$B$164,$B168=PEX_price_12_2021!$B$165,$B168=PEX_price_12_2021!$B$166,$B168=PEX_price_12_2021!$B$167,$B168=PEX_price_12_2021!$B$168,$B168=PEX_price_12_2021!$B$169,$B168=PEX_price_12_2021!$B$170,$B168=PEX_price_12_2021!$B$171,$B168=PEX_price_12_2021!$B$184,$B168=PEX_price_12_2021!$B$185,$B168=PEX_price_12_2021!$B$186,$B168=PEX_price_12_2021!$B$187),$F168*(1-$F$6),(IF(OR($B168=PEX_price_12_2021!$B$5,$B168=PEX_price_12_2021!$B$6,$B168=PEX_price_12_2021!$B$7,$B168=PEX_price_12_2021!$B$8,$B168=PEX_price_12_2021!$B$9,$B168=PEX_price_12_2021!$B$10,$B168=PEX_price_12_2021!$B$11,$B168=PEX_price_12_2021!$B$12,$B168=PEX_price_12_2021!$B$13,$B168=PEX_price_12_2021!$B$14,$B168=PEX_price_12_2021!$B$15,$B168=PEX_price_12_2021!$B$16,$B168=PEX_price_12_2021!$B$17),$F168*(1-$F$4),$F168*(1-$F$5))))</f>
        <v>#N/A</v>
      </c>
      <c r="O168" s="17"/>
      <c r="P168" s="17"/>
      <c r="Q168" s="17"/>
      <c r="V168" s="47" t="e">
        <f>IF(G168='[1]Прайс 2017'!$G$9,L168,0)</f>
        <v>#N/A</v>
      </c>
      <c r="W168" s="38">
        <f t="shared" si="16"/>
        <v>0</v>
      </c>
    </row>
    <row r="169" spans="1:23">
      <c r="A169" s="36">
        <v>155</v>
      </c>
      <c r="B169" s="6"/>
      <c r="C169" s="37">
        <f t="shared" si="13"/>
        <v>2</v>
      </c>
      <c r="D169" s="53" t="e">
        <f>VLOOKUP($C169,PEX_price_12_2021!$B$5:$G$187,2,0)</f>
        <v>#N/A</v>
      </c>
      <c r="E169" s="54" t="e">
        <f>VLOOKUP(B169,PEX_price_12_2021!B:F,5,0)</f>
        <v>#N/A</v>
      </c>
      <c r="F169" s="55" t="e">
        <f t="shared" si="14"/>
        <v>#N/A</v>
      </c>
      <c r="G169" s="56" t="e">
        <f>VLOOKUP(B169,PEX_price_12_2021!B:G,6,0)</f>
        <v>#N/A</v>
      </c>
      <c r="H169" s="56" t="e">
        <f>VLOOKUP(B169,PEX_price_12_2021!B:G,4,0)</f>
        <v>#N/A</v>
      </c>
      <c r="I169" s="56" t="e">
        <f>VLOOKUP(B169,PEX_price_12_2021!B:G,3,0)</f>
        <v>#N/A</v>
      </c>
      <c r="J169" s="57"/>
      <c r="K169" s="58" t="e">
        <f t="shared" si="12"/>
        <v>#N/A</v>
      </c>
      <c r="L169" s="59" t="e">
        <f t="shared" si="15"/>
        <v>#N/A</v>
      </c>
      <c r="M169" s="60">
        <f t="shared" si="17"/>
        <v>0</v>
      </c>
      <c r="N169" s="61" t="e">
        <f>IF(OR($B169=PEX_price_12_2021!$B$153,$B169=PEX_price_12_2021!$B$154,$B169=PEX_price_12_2021!$B$155,$B169=PEX_price_12_2021!$B$156,$B169=PEX_price_12_2021!$B$157,$B169=PEX_price_12_2021!$B$158,$B169=PEX_price_12_2021!$B$159,$B169=PEX_price_12_2021!$B$160,$B169=PEX_price_12_2021!$B$161,$B169=PEX_price_12_2021!$B$162,$B169=PEX_price_12_2021!$B$163,$B169=PEX_price_12_2021!$B$164,$B169=PEX_price_12_2021!$B$165,$B169=PEX_price_12_2021!$B$166,$B169=PEX_price_12_2021!$B$167,$B169=PEX_price_12_2021!$B$168,$B169=PEX_price_12_2021!$B$169,$B169=PEX_price_12_2021!$B$170,$B169=PEX_price_12_2021!$B$171,$B169=PEX_price_12_2021!$B$184,$B169=PEX_price_12_2021!$B$185,$B169=PEX_price_12_2021!$B$186,$B169=PEX_price_12_2021!$B$187),$F169*(1-$F$6),(IF(OR($B169=PEX_price_12_2021!$B$5,$B169=PEX_price_12_2021!$B$6,$B169=PEX_price_12_2021!$B$7,$B169=PEX_price_12_2021!$B$8,$B169=PEX_price_12_2021!$B$9,$B169=PEX_price_12_2021!$B$10,$B169=PEX_price_12_2021!$B$11,$B169=PEX_price_12_2021!$B$12,$B169=PEX_price_12_2021!$B$13,$B169=PEX_price_12_2021!$B$14,$B169=PEX_price_12_2021!$B$15,$B169=PEX_price_12_2021!$B$16,$B169=PEX_price_12_2021!$B$17),$F169*(1-$F$4),$F169*(1-$F$5))))</f>
        <v>#N/A</v>
      </c>
      <c r="O169" s="17"/>
      <c r="P169" s="17"/>
      <c r="Q169" s="17"/>
      <c r="V169" s="47" t="e">
        <f>IF(G169='[1]Прайс 2017'!$G$9,L169,0)</f>
        <v>#N/A</v>
      </c>
      <c r="W169" s="38">
        <f t="shared" si="16"/>
        <v>0</v>
      </c>
    </row>
    <row r="170" spans="1:23">
      <c r="A170" s="36">
        <v>156</v>
      </c>
      <c r="B170" s="3"/>
      <c r="C170" s="37">
        <f t="shared" si="13"/>
        <v>2</v>
      </c>
      <c r="D170" s="53" t="e">
        <f>VLOOKUP($C170,PEX_price_12_2021!$B$5:$G$187,2,0)</f>
        <v>#N/A</v>
      </c>
      <c r="E170" s="54" t="e">
        <f>VLOOKUP(B170,PEX_price_12_2021!B:F,5,0)</f>
        <v>#N/A</v>
      </c>
      <c r="F170" s="55" t="e">
        <f t="shared" si="14"/>
        <v>#N/A</v>
      </c>
      <c r="G170" s="56" t="e">
        <f>VLOOKUP(B170,PEX_price_12_2021!B:G,6,0)</f>
        <v>#N/A</v>
      </c>
      <c r="H170" s="56" t="e">
        <f>VLOOKUP(B170,PEX_price_12_2021!B:G,4,0)</f>
        <v>#N/A</v>
      </c>
      <c r="I170" s="56" t="e">
        <f>VLOOKUP(B170,PEX_price_12_2021!B:G,3,0)</f>
        <v>#N/A</v>
      </c>
      <c r="J170" s="57"/>
      <c r="K170" s="58" t="e">
        <f t="shared" si="12"/>
        <v>#N/A</v>
      </c>
      <c r="L170" s="59" t="e">
        <f t="shared" si="15"/>
        <v>#N/A</v>
      </c>
      <c r="M170" s="60">
        <f t="shared" si="17"/>
        <v>0</v>
      </c>
      <c r="N170" s="61" t="e">
        <f>IF(OR($B170=PEX_price_12_2021!$B$153,$B170=PEX_price_12_2021!$B$154,$B170=PEX_price_12_2021!$B$155,$B170=PEX_price_12_2021!$B$156,$B170=PEX_price_12_2021!$B$157,$B170=PEX_price_12_2021!$B$158,$B170=PEX_price_12_2021!$B$159,$B170=PEX_price_12_2021!$B$160,$B170=PEX_price_12_2021!$B$161,$B170=PEX_price_12_2021!$B$162,$B170=PEX_price_12_2021!$B$163,$B170=PEX_price_12_2021!$B$164,$B170=PEX_price_12_2021!$B$165,$B170=PEX_price_12_2021!$B$166,$B170=PEX_price_12_2021!$B$167,$B170=PEX_price_12_2021!$B$168,$B170=PEX_price_12_2021!$B$169,$B170=PEX_price_12_2021!$B$170,$B170=PEX_price_12_2021!$B$171,$B170=PEX_price_12_2021!$B$184,$B170=PEX_price_12_2021!$B$185,$B170=PEX_price_12_2021!$B$186,$B170=PEX_price_12_2021!$B$187),$F170*(1-$F$6),(IF(OR($B170=PEX_price_12_2021!$B$5,$B170=PEX_price_12_2021!$B$6,$B170=PEX_price_12_2021!$B$7,$B170=PEX_price_12_2021!$B$8,$B170=PEX_price_12_2021!$B$9,$B170=PEX_price_12_2021!$B$10,$B170=PEX_price_12_2021!$B$11,$B170=PEX_price_12_2021!$B$12,$B170=PEX_price_12_2021!$B$13,$B170=PEX_price_12_2021!$B$14,$B170=PEX_price_12_2021!$B$15,$B170=PEX_price_12_2021!$B$16,$B170=PEX_price_12_2021!$B$17),$F170*(1-$F$4),$F170*(1-$F$5))))</f>
        <v>#N/A</v>
      </c>
      <c r="O170" s="17"/>
      <c r="P170" s="17"/>
      <c r="Q170" s="17"/>
      <c r="V170" s="47" t="e">
        <f>IF(G170='[1]Прайс 2017'!$G$9,L170,0)</f>
        <v>#N/A</v>
      </c>
      <c r="W170" s="38">
        <f t="shared" si="16"/>
        <v>0</v>
      </c>
    </row>
    <row r="171" spans="1:23">
      <c r="A171" s="36">
        <v>157</v>
      </c>
      <c r="B171" s="3"/>
      <c r="C171" s="37">
        <f t="shared" si="13"/>
        <v>2</v>
      </c>
      <c r="D171" s="53" t="e">
        <f>VLOOKUP($C171,PEX_price_12_2021!$B$5:$G$187,2,0)</f>
        <v>#N/A</v>
      </c>
      <c r="E171" s="54" t="e">
        <f>VLOOKUP(B171,PEX_price_12_2021!B:F,5,0)</f>
        <v>#N/A</v>
      </c>
      <c r="F171" s="55" t="e">
        <f t="shared" si="14"/>
        <v>#N/A</v>
      </c>
      <c r="G171" s="56" t="e">
        <f>VLOOKUP(B171,PEX_price_12_2021!B:G,6,0)</f>
        <v>#N/A</v>
      </c>
      <c r="H171" s="56" t="e">
        <f>VLOOKUP(B171,PEX_price_12_2021!B:G,4,0)</f>
        <v>#N/A</v>
      </c>
      <c r="I171" s="56" t="e">
        <f>VLOOKUP(B171,PEX_price_12_2021!B:G,3,0)</f>
        <v>#N/A</v>
      </c>
      <c r="J171" s="57"/>
      <c r="K171" s="58" t="e">
        <f t="shared" si="12"/>
        <v>#N/A</v>
      </c>
      <c r="L171" s="59" t="e">
        <f t="shared" si="15"/>
        <v>#N/A</v>
      </c>
      <c r="M171" s="60">
        <f t="shared" si="17"/>
        <v>0</v>
      </c>
      <c r="N171" s="61" t="e">
        <f>IF(OR($B171=PEX_price_12_2021!$B$153,$B171=PEX_price_12_2021!$B$154,$B171=PEX_price_12_2021!$B$155,$B171=PEX_price_12_2021!$B$156,$B171=PEX_price_12_2021!$B$157,$B171=PEX_price_12_2021!$B$158,$B171=PEX_price_12_2021!$B$159,$B171=PEX_price_12_2021!$B$160,$B171=PEX_price_12_2021!$B$161,$B171=PEX_price_12_2021!$B$162,$B171=PEX_price_12_2021!$B$163,$B171=PEX_price_12_2021!$B$164,$B171=PEX_price_12_2021!$B$165,$B171=PEX_price_12_2021!$B$166,$B171=PEX_price_12_2021!$B$167,$B171=PEX_price_12_2021!$B$168,$B171=PEX_price_12_2021!$B$169,$B171=PEX_price_12_2021!$B$170,$B171=PEX_price_12_2021!$B$171,$B171=PEX_price_12_2021!$B$184,$B171=PEX_price_12_2021!$B$185,$B171=PEX_price_12_2021!$B$186,$B171=PEX_price_12_2021!$B$187),$F171*(1-$F$6),(IF(OR($B171=PEX_price_12_2021!$B$5,$B171=PEX_price_12_2021!$B$6,$B171=PEX_price_12_2021!$B$7,$B171=PEX_price_12_2021!$B$8,$B171=PEX_price_12_2021!$B$9,$B171=PEX_price_12_2021!$B$10,$B171=PEX_price_12_2021!$B$11,$B171=PEX_price_12_2021!$B$12,$B171=PEX_price_12_2021!$B$13,$B171=PEX_price_12_2021!$B$14,$B171=PEX_price_12_2021!$B$15,$B171=PEX_price_12_2021!$B$16,$B171=PEX_price_12_2021!$B$17),$F171*(1-$F$4),$F171*(1-$F$5))))</f>
        <v>#N/A</v>
      </c>
      <c r="O171" s="17"/>
      <c r="P171" s="17"/>
      <c r="Q171" s="17"/>
      <c r="V171" s="47" t="e">
        <f>IF(G171='[1]Прайс 2017'!$G$9,L171,0)</f>
        <v>#N/A</v>
      </c>
      <c r="W171" s="38">
        <f t="shared" si="16"/>
        <v>0</v>
      </c>
    </row>
    <row r="172" spans="1:23">
      <c r="A172" s="36">
        <v>158</v>
      </c>
      <c r="B172" s="3"/>
      <c r="C172" s="37">
        <f t="shared" si="13"/>
        <v>2</v>
      </c>
      <c r="D172" s="53" t="e">
        <f>VLOOKUP($C172,PEX_price_12_2021!$B$5:$G$187,2,0)</f>
        <v>#N/A</v>
      </c>
      <c r="E172" s="54" t="e">
        <f>VLOOKUP(B172,PEX_price_12_2021!B:F,5,0)</f>
        <v>#N/A</v>
      </c>
      <c r="F172" s="55" t="e">
        <f t="shared" si="14"/>
        <v>#N/A</v>
      </c>
      <c r="G172" s="56" t="e">
        <f>VLOOKUP(B172,PEX_price_12_2021!B:G,6,0)</f>
        <v>#N/A</v>
      </c>
      <c r="H172" s="56" t="e">
        <f>VLOOKUP(B172,PEX_price_12_2021!B:G,4,0)</f>
        <v>#N/A</v>
      </c>
      <c r="I172" s="56" t="e">
        <f>VLOOKUP(B172,PEX_price_12_2021!B:G,3,0)</f>
        <v>#N/A</v>
      </c>
      <c r="J172" s="57"/>
      <c r="K172" s="58" t="e">
        <f t="shared" si="12"/>
        <v>#N/A</v>
      </c>
      <c r="L172" s="59" t="e">
        <f t="shared" si="15"/>
        <v>#N/A</v>
      </c>
      <c r="M172" s="60">
        <f t="shared" si="17"/>
        <v>0</v>
      </c>
      <c r="N172" s="61" t="e">
        <f>IF(OR($B172=PEX_price_12_2021!$B$153,$B172=PEX_price_12_2021!$B$154,$B172=PEX_price_12_2021!$B$155,$B172=PEX_price_12_2021!$B$156,$B172=PEX_price_12_2021!$B$157,$B172=PEX_price_12_2021!$B$158,$B172=PEX_price_12_2021!$B$159,$B172=PEX_price_12_2021!$B$160,$B172=PEX_price_12_2021!$B$161,$B172=PEX_price_12_2021!$B$162,$B172=PEX_price_12_2021!$B$163,$B172=PEX_price_12_2021!$B$164,$B172=PEX_price_12_2021!$B$165,$B172=PEX_price_12_2021!$B$166,$B172=PEX_price_12_2021!$B$167,$B172=PEX_price_12_2021!$B$168,$B172=PEX_price_12_2021!$B$169,$B172=PEX_price_12_2021!$B$170,$B172=PEX_price_12_2021!$B$171,$B172=PEX_price_12_2021!$B$184,$B172=PEX_price_12_2021!$B$185,$B172=PEX_price_12_2021!$B$186,$B172=PEX_price_12_2021!$B$187),$F172*(1-$F$6),(IF(OR($B172=PEX_price_12_2021!$B$5,$B172=PEX_price_12_2021!$B$6,$B172=PEX_price_12_2021!$B$7,$B172=PEX_price_12_2021!$B$8,$B172=PEX_price_12_2021!$B$9,$B172=PEX_price_12_2021!$B$10,$B172=PEX_price_12_2021!$B$11,$B172=PEX_price_12_2021!$B$12,$B172=PEX_price_12_2021!$B$13,$B172=PEX_price_12_2021!$B$14,$B172=PEX_price_12_2021!$B$15,$B172=PEX_price_12_2021!$B$16,$B172=PEX_price_12_2021!$B$17),$F172*(1-$F$4),$F172*(1-$F$5))))</f>
        <v>#N/A</v>
      </c>
      <c r="O172" s="17"/>
      <c r="P172" s="17"/>
      <c r="Q172" s="17"/>
      <c r="V172" s="47" t="e">
        <f>IF(G172='[1]Прайс 2017'!$G$9,L172,0)</f>
        <v>#N/A</v>
      </c>
      <c r="W172" s="38">
        <f t="shared" si="16"/>
        <v>0</v>
      </c>
    </row>
    <row r="173" spans="1:23">
      <c r="A173" s="36">
        <v>159</v>
      </c>
      <c r="B173" s="3"/>
      <c r="C173" s="37">
        <f t="shared" si="13"/>
        <v>2</v>
      </c>
      <c r="D173" s="53" t="e">
        <f>VLOOKUP($C173,PEX_price_12_2021!$B$5:$G$187,2,0)</f>
        <v>#N/A</v>
      </c>
      <c r="E173" s="54" t="e">
        <f>VLOOKUP(B173,PEX_price_12_2021!B:F,5,0)</f>
        <v>#N/A</v>
      </c>
      <c r="F173" s="55" t="e">
        <f t="shared" si="14"/>
        <v>#N/A</v>
      </c>
      <c r="G173" s="56" t="e">
        <f>VLOOKUP(B173,PEX_price_12_2021!B:G,6,0)</f>
        <v>#N/A</v>
      </c>
      <c r="H173" s="56" t="e">
        <f>VLOOKUP(B173,PEX_price_12_2021!B:G,4,0)</f>
        <v>#N/A</v>
      </c>
      <c r="I173" s="56" t="e">
        <f>VLOOKUP(B173,PEX_price_12_2021!B:G,3,0)</f>
        <v>#N/A</v>
      </c>
      <c r="J173" s="57"/>
      <c r="K173" s="58" t="e">
        <f t="shared" si="12"/>
        <v>#N/A</v>
      </c>
      <c r="L173" s="59" t="e">
        <f t="shared" si="15"/>
        <v>#N/A</v>
      </c>
      <c r="M173" s="60">
        <f t="shared" si="17"/>
        <v>0</v>
      </c>
      <c r="N173" s="61" t="e">
        <f>IF(OR($B173=PEX_price_12_2021!$B$153,$B173=PEX_price_12_2021!$B$154,$B173=PEX_price_12_2021!$B$155,$B173=PEX_price_12_2021!$B$156,$B173=PEX_price_12_2021!$B$157,$B173=PEX_price_12_2021!$B$158,$B173=PEX_price_12_2021!$B$159,$B173=PEX_price_12_2021!$B$160,$B173=PEX_price_12_2021!$B$161,$B173=PEX_price_12_2021!$B$162,$B173=PEX_price_12_2021!$B$163,$B173=PEX_price_12_2021!$B$164,$B173=PEX_price_12_2021!$B$165,$B173=PEX_price_12_2021!$B$166,$B173=PEX_price_12_2021!$B$167,$B173=PEX_price_12_2021!$B$168,$B173=PEX_price_12_2021!$B$169,$B173=PEX_price_12_2021!$B$170,$B173=PEX_price_12_2021!$B$171,$B173=PEX_price_12_2021!$B$184,$B173=PEX_price_12_2021!$B$185,$B173=PEX_price_12_2021!$B$186,$B173=PEX_price_12_2021!$B$187),$F173*(1-$F$6),(IF(OR($B173=PEX_price_12_2021!$B$5,$B173=PEX_price_12_2021!$B$6,$B173=PEX_price_12_2021!$B$7,$B173=PEX_price_12_2021!$B$8,$B173=PEX_price_12_2021!$B$9,$B173=PEX_price_12_2021!$B$10,$B173=PEX_price_12_2021!$B$11,$B173=PEX_price_12_2021!$B$12,$B173=PEX_price_12_2021!$B$13,$B173=PEX_price_12_2021!$B$14,$B173=PEX_price_12_2021!$B$15,$B173=PEX_price_12_2021!$B$16,$B173=PEX_price_12_2021!$B$17),$F173*(1-$F$4),$F173*(1-$F$5))))</f>
        <v>#N/A</v>
      </c>
      <c r="O173" s="17"/>
      <c r="P173" s="17"/>
      <c r="Q173" s="17"/>
      <c r="V173" s="47" t="e">
        <f>IF(G173='[1]Прайс 2017'!$G$9,L173,0)</f>
        <v>#N/A</v>
      </c>
      <c r="W173" s="38">
        <f t="shared" si="16"/>
        <v>0</v>
      </c>
    </row>
    <row r="174" spans="1:23">
      <c r="A174" s="36">
        <v>160</v>
      </c>
      <c r="B174" s="6"/>
      <c r="C174" s="37">
        <f t="shared" si="13"/>
        <v>2</v>
      </c>
      <c r="D174" s="53" t="e">
        <f>VLOOKUP($C174,PEX_price_12_2021!$B$5:$G$187,2,0)</f>
        <v>#N/A</v>
      </c>
      <c r="E174" s="54" t="e">
        <f>VLOOKUP(B174,PEX_price_12_2021!B:F,5,0)</f>
        <v>#N/A</v>
      </c>
      <c r="F174" s="55" t="e">
        <f t="shared" si="14"/>
        <v>#N/A</v>
      </c>
      <c r="G174" s="56" t="e">
        <f>VLOOKUP(B174,PEX_price_12_2021!B:G,6,0)</f>
        <v>#N/A</v>
      </c>
      <c r="H174" s="56" t="e">
        <f>VLOOKUP(B174,PEX_price_12_2021!B:G,4,0)</f>
        <v>#N/A</v>
      </c>
      <c r="I174" s="56" t="e">
        <f>VLOOKUP(B174,PEX_price_12_2021!B:G,3,0)</f>
        <v>#N/A</v>
      </c>
      <c r="J174" s="57"/>
      <c r="K174" s="58" t="e">
        <f t="shared" si="12"/>
        <v>#N/A</v>
      </c>
      <c r="L174" s="59" t="e">
        <f t="shared" si="15"/>
        <v>#N/A</v>
      </c>
      <c r="M174" s="60">
        <f t="shared" si="17"/>
        <v>0</v>
      </c>
      <c r="N174" s="61" t="e">
        <f>IF(OR($B174=PEX_price_12_2021!$B$153,$B174=PEX_price_12_2021!$B$154,$B174=PEX_price_12_2021!$B$155,$B174=PEX_price_12_2021!$B$156,$B174=PEX_price_12_2021!$B$157,$B174=PEX_price_12_2021!$B$158,$B174=PEX_price_12_2021!$B$159,$B174=PEX_price_12_2021!$B$160,$B174=PEX_price_12_2021!$B$161,$B174=PEX_price_12_2021!$B$162,$B174=PEX_price_12_2021!$B$163,$B174=PEX_price_12_2021!$B$164,$B174=PEX_price_12_2021!$B$165,$B174=PEX_price_12_2021!$B$166,$B174=PEX_price_12_2021!$B$167,$B174=PEX_price_12_2021!$B$168,$B174=PEX_price_12_2021!$B$169,$B174=PEX_price_12_2021!$B$170,$B174=PEX_price_12_2021!$B$171,$B174=PEX_price_12_2021!$B$184,$B174=PEX_price_12_2021!$B$185,$B174=PEX_price_12_2021!$B$186,$B174=PEX_price_12_2021!$B$187),$F174*(1-$F$6),(IF(OR($B174=PEX_price_12_2021!$B$5,$B174=PEX_price_12_2021!$B$6,$B174=PEX_price_12_2021!$B$7,$B174=PEX_price_12_2021!$B$8,$B174=PEX_price_12_2021!$B$9,$B174=PEX_price_12_2021!$B$10,$B174=PEX_price_12_2021!$B$11,$B174=PEX_price_12_2021!$B$12,$B174=PEX_price_12_2021!$B$13,$B174=PEX_price_12_2021!$B$14,$B174=PEX_price_12_2021!$B$15,$B174=PEX_price_12_2021!$B$16,$B174=PEX_price_12_2021!$B$17),$F174*(1-$F$4),$F174*(1-$F$5))))</f>
        <v>#N/A</v>
      </c>
      <c r="O174" s="17"/>
      <c r="P174" s="17"/>
      <c r="Q174" s="17"/>
      <c r="V174" s="47" t="e">
        <f>IF(G174='[1]Прайс 2017'!$G$9,L174,0)</f>
        <v>#N/A</v>
      </c>
      <c r="W174" s="38">
        <f t="shared" si="16"/>
        <v>0</v>
      </c>
    </row>
    <row r="175" spans="1:23">
      <c r="A175" s="36">
        <v>161</v>
      </c>
      <c r="B175" s="6"/>
      <c r="C175" s="37">
        <f t="shared" si="13"/>
        <v>2</v>
      </c>
      <c r="D175" s="53" t="e">
        <f>VLOOKUP($C175,PEX_price_12_2021!$B$5:$G$187,2,0)</f>
        <v>#N/A</v>
      </c>
      <c r="E175" s="54" t="e">
        <f>VLOOKUP(B175,PEX_price_12_2021!B:F,5,0)</f>
        <v>#N/A</v>
      </c>
      <c r="F175" s="55" t="e">
        <f t="shared" si="14"/>
        <v>#N/A</v>
      </c>
      <c r="G175" s="56" t="e">
        <f>VLOOKUP(B175,PEX_price_12_2021!B:G,6,0)</f>
        <v>#N/A</v>
      </c>
      <c r="H175" s="56" t="e">
        <f>VLOOKUP(B175,PEX_price_12_2021!B:G,4,0)</f>
        <v>#N/A</v>
      </c>
      <c r="I175" s="56" t="e">
        <f>VLOOKUP(B175,PEX_price_12_2021!B:G,3,0)</f>
        <v>#N/A</v>
      </c>
      <c r="J175" s="57"/>
      <c r="K175" s="58" t="e">
        <f t="shared" si="12"/>
        <v>#N/A</v>
      </c>
      <c r="L175" s="59" t="e">
        <f t="shared" si="15"/>
        <v>#N/A</v>
      </c>
      <c r="M175" s="60">
        <f t="shared" si="17"/>
        <v>0</v>
      </c>
      <c r="N175" s="61" t="e">
        <f>IF(OR($B175=PEX_price_12_2021!$B$153,$B175=PEX_price_12_2021!$B$154,$B175=PEX_price_12_2021!$B$155,$B175=PEX_price_12_2021!$B$156,$B175=PEX_price_12_2021!$B$157,$B175=PEX_price_12_2021!$B$158,$B175=PEX_price_12_2021!$B$159,$B175=PEX_price_12_2021!$B$160,$B175=PEX_price_12_2021!$B$161,$B175=PEX_price_12_2021!$B$162,$B175=PEX_price_12_2021!$B$163,$B175=PEX_price_12_2021!$B$164,$B175=PEX_price_12_2021!$B$165,$B175=PEX_price_12_2021!$B$166,$B175=PEX_price_12_2021!$B$167,$B175=PEX_price_12_2021!$B$168,$B175=PEX_price_12_2021!$B$169,$B175=PEX_price_12_2021!$B$170,$B175=PEX_price_12_2021!$B$171,$B175=PEX_price_12_2021!$B$184,$B175=PEX_price_12_2021!$B$185,$B175=PEX_price_12_2021!$B$186,$B175=PEX_price_12_2021!$B$187),$F175*(1-$F$6),(IF(OR($B175=PEX_price_12_2021!$B$5,$B175=PEX_price_12_2021!$B$6,$B175=PEX_price_12_2021!$B$7,$B175=PEX_price_12_2021!$B$8,$B175=PEX_price_12_2021!$B$9,$B175=PEX_price_12_2021!$B$10,$B175=PEX_price_12_2021!$B$11,$B175=PEX_price_12_2021!$B$12,$B175=PEX_price_12_2021!$B$13,$B175=PEX_price_12_2021!$B$14,$B175=PEX_price_12_2021!$B$15,$B175=PEX_price_12_2021!$B$16,$B175=PEX_price_12_2021!$B$17),$F175*(1-$F$4),$F175*(1-$F$5))))</f>
        <v>#N/A</v>
      </c>
      <c r="O175" s="17"/>
      <c r="P175" s="17"/>
      <c r="Q175" s="17"/>
      <c r="V175" s="47" t="e">
        <f>IF(G175='[1]Прайс 2017'!$G$9,L175,0)</f>
        <v>#N/A</v>
      </c>
      <c r="W175" s="38">
        <f t="shared" si="16"/>
        <v>0</v>
      </c>
    </row>
    <row r="176" spans="1:23">
      <c r="A176" s="36">
        <v>162</v>
      </c>
      <c r="B176" s="3"/>
      <c r="C176" s="37">
        <f t="shared" si="13"/>
        <v>2</v>
      </c>
      <c r="D176" s="53" t="e">
        <f>VLOOKUP($C176,PEX_price_12_2021!$B$5:$G$187,2,0)</f>
        <v>#N/A</v>
      </c>
      <c r="E176" s="54" t="e">
        <f>VLOOKUP(B176,PEX_price_12_2021!B:F,5,0)</f>
        <v>#N/A</v>
      </c>
      <c r="F176" s="55" t="e">
        <f t="shared" si="14"/>
        <v>#N/A</v>
      </c>
      <c r="G176" s="56" t="e">
        <f>VLOOKUP(B176,PEX_price_12_2021!B:G,6,0)</f>
        <v>#N/A</v>
      </c>
      <c r="H176" s="56" t="e">
        <f>VLOOKUP(B176,PEX_price_12_2021!B:G,4,0)</f>
        <v>#N/A</v>
      </c>
      <c r="I176" s="56" t="e">
        <f>VLOOKUP(B176,PEX_price_12_2021!B:G,3,0)</f>
        <v>#N/A</v>
      </c>
      <c r="J176" s="57"/>
      <c r="K176" s="58" t="e">
        <f t="shared" si="12"/>
        <v>#N/A</v>
      </c>
      <c r="L176" s="59" t="e">
        <f t="shared" si="15"/>
        <v>#N/A</v>
      </c>
      <c r="M176" s="60">
        <f t="shared" si="17"/>
        <v>0</v>
      </c>
      <c r="N176" s="61" t="e">
        <f>IF(OR($B176=PEX_price_12_2021!$B$153,$B176=PEX_price_12_2021!$B$154,$B176=PEX_price_12_2021!$B$155,$B176=PEX_price_12_2021!$B$156,$B176=PEX_price_12_2021!$B$157,$B176=PEX_price_12_2021!$B$158,$B176=PEX_price_12_2021!$B$159,$B176=PEX_price_12_2021!$B$160,$B176=PEX_price_12_2021!$B$161,$B176=PEX_price_12_2021!$B$162,$B176=PEX_price_12_2021!$B$163,$B176=PEX_price_12_2021!$B$164,$B176=PEX_price_12_2021!$B$165,$B176=PEX_price_12_2021!$B$166,$B176=PEX_price_12_2021!$B$167,$B176=PEX_price_12_2021!$B$168,$B176=PEX_price_12_2021!$B$169,$B176=PEX_price_12_2021!$B$170,$B176=PEX_price_12_2021!$B$171,$B176=PEX_price_12_2021!$B$184,$B176=PEX_price_12_2021!$B$185,$B176=PEX_price_12_2021!$B$186,$B176=PEX_price_12_2021!$B$187),$F176*(1-$F$6),(IF(OR($B176=PEX_price_12_2021!$B$5,$B176=PEX_price_12_2021!$B$6,$B176=PEX_price_12_2021!$B$7,$B176=PEX_price_12_2021!$B$8,$B176=PEX_price_12_2021!$B$9,$B176=PEX_price_12_2021!$B$10,$B176=PEX_price_12_2021!$B$11,$B176=PEX_price_12_2021!$B$12,$B176=PEX_price_12_2021!$B$13,$B176=PEX_price_12_2021!$B$14,$B176=PEX_price_12_2021!$B$15,$B176=PEX_price_12_2021!$B$16,$B176=PEX_price_12_2021!$B$17),$F176*(1-$F$4),$F176*(1-$F$5))))</f>
        <v>#N/A</v>
      </c>
      <c r="O176" s="17"/>
      <c r="P176" s="17"/>
      <c r="Q176" s="17"/>
      <c r="V176" s="47" t="e">
        <f>IF(G176='[1]Прайс 2017'!$G$9,L176,0)</f>
        <v>#N/A</v>
      </c>
      <c r="W176" s="38">
        <f t="shared" si="16"/>
        <v>0</v>
      </c>
    </row>
    <row r="177" spans="1:23">
      <c r="A177" s="36">
        <v>163</v>
      </c>
      <c r="B177" s="7"/>
      <c r="C177" s="37">
        <f t="shared" si="13"/>
        <v>2</v>
      </c>
      <c r="D177" s="53" t="e">
        <f>VLOOKUP($C177,PEX_price_12_2021!$B$5:$G$187,2,0)</f>
        <v>#N/A</v>
      </c>
      <c r="E177" s="54" t="e">
        <f>VLOOKUP(B177,PEX_price_12_2021!B:F,5,0)</f>
        <v>#N/A</v>
      </c>
      <c r="F177" s="55" t="e">
        <f t="shared" si="14"/>
        <v>#N/A</v>
      </c>
      <c r="G177" s="56" t="e">
        <f>VLOOKUP(B177,PEX_price_12_2021!B:G,6,0)</f>
        <v>#N/A</v>
      </c>
      <c r="H177" s="56" t="e">
        <f>VLOOKUP(B177,PEX_price_12_2021!B:G,4,0)</f>
        <v>#N/A</v>
      </c>
      <c r="I177" s="56" t="e">
        <f>VLOOKUP(B177,PEX_price_12_2021!B:G,3,0)</f>
        <v>#N/A</v>
      </c>
      <c r="J177" s="57"/>
      <c r="K177" s="58" t="e">
        <f t="shared" si="12"/>
        <v>#N/A</v>
      </c>
      <c r="L177" s="59" t="e">
        <f t="shared" si="15"/>
        <v>#N/A</v>
      </c>
      <c r="M177" s="60">
        <f t="shared" si="17"/>
        <v>0</v>
      </c>
      <c r="N177" s="61" t="e">
        <f>IF(OR($B177=PEX_price_12_2021!$B$153,$B177=PEX_price_12_2021!$B$154,$B177=PEX_price_12_2021!$B$155,$B177=PEX_price_12_2021!$B$156,$B177=PEX_price_12_2021!$B$157,$B177=PEX_price_12_2021!$B$158,$B177=PEX_price_12_2021!$B$159,$B177=PEX_price_12_2021!$B$160,$B177=PEX_price_12_2021!$B$161,$B177=PEX_price_12_2021!$B$162,$B177=PEX_price_12_2021!$B$163,$B177=PEX_price_12_2021!$B$164,$B177=PEX_price_12_2021!$B$165,$B177=PEX_price_12_2021!$B$166,$B177=PEX_price_12_2021!$B$167,$B177=PEX_price_12_2021!$B$168,$B177=PEX_price_12_2021!$B$169,$B177=PEX_price_12_2021!$B$170,$B177=PEX_price_12_2021!$B$171,$B177=PEX_price_12_2021!$B$184,$B177=PEX_price_12_2021!$B$185,$B177=PEX_price_12_2021!$B$186,$B177=PEX_price_12_2021!$B$187),$F177*(1-$F$6),(IF(OR($B177=PEX_price_12_2021!$B$5,$B177=PEX_price_12_2021!$B$6,$B177=PEX_price_12_2021!$B$7,$B177=PEX_price_12_2021!$B$8,$B177=PEX_price_12_2021!$B$9,$B177=PEX_price_12_2021!$B$10,$B177=PEX_price_12_2021!$B$11,$B177=PEX_price_12_2021!$B$12,$B177=PEX_price_12_2021!$B$13,$B177=PEX_price_12_2021!$B$14,$B177=PEX_price_12_2021!$B$15,$B177=PEX_price_12_2021!$B$16,$B177=PEX_price_12_2021!$B$17),$F177*(1-$F$4),$F177*(1-$F$5))))</f>
        <v>#N/A</v>
      </c>
      <c r="O177" s="17"/>
      <c r="P177" s="17"/>
      <c r="Q177" s="17"/>
      <c r="V177" s="47" t="e">
        <f>IF(G177='[1]Прайс 2017'!$G$9,L177,0)</f>
        <v>#N/A</v>
      </c>
      <c r="W177" s="38">
        <f t="shared" si="16"/>
        <v>0</v>
      </c>
    </row>
    <row r="178" spans="1:23">
      <c r="A178" s="36">
        <v>164</v>
      </c>
      <c r="B178" s="3"/>
      <c r="C178" s="37">
        <f t="shared" si="13"/>
        <v>2</v>
      </c>
      <c r="D178" s="53" t="e">
        <f>VLOOKUP($C178,PEX_price_12_2021!$B$5:$G$187,2,0)</f>
        <v>#N/A</v>
      </c>
      <c r="E178" s="54" t="e">
        <f>VLOOKUP(B178,PEX_price_12_2021!B:F,5,0)</f>
        <v>#N/A</v>
      </c>
      <c r="F178" s="55" t="e">
        <f t="shared" si="14"/>
        <v>#N/A</v>
      </c>
      <c r="G178" s="56" t="e">
        <f>VLOOKUP(B178,PEX_price_12_2021!B:G,6,0)</f>
        <v>#N/A</v>
      </c>
      <c r="H178" s="56" t="e">
        <f>VLOOKUP(B178,PEX_price_12_2021!B:G,4,0)</f>
        <v>#N/A</v>
      </c>
      <c r="I178" s="56" t="e">
        <f>VLOOKUP(B178,PEX_price_12_2021!B:G,3,0)</f>
        <v>#N/A</v>
      </c>
      <c r="J178" s="57"/>
      <c r="K178" s="58" t="e">
        <f t="shared" si="12"/>
        <v>#N/A</v>
      </c>
      <c r="L178" s="59" t="e">
        <f t="shared" si="15"/>
        <v>#N/A</v>
      </c>
      <c r="M178" s="60">
        <f t="shared" si="17"/>
        <v>0</v>
      </c>
      <c r="N178" s="61" t="e">
        <f>IF(OR($B178=PEX_price_12_2021!$B$153,$B178=PEX_price_12_2021!$B$154,$B178=PEX_price_12_2021!$B$155,$B178=PEX_price_12_2021!$B$156,$B178=PEX_price_12_2021!$B$157,$B178=PEX_price_12_2021!$B$158,$B178=PEX_price_12_2021!$B$159,$B178=PEX_price_12_2021!$B$160,$B178=PEX_price_12_2021!$B$161,$B178=PEX_price_12_2021!$B$162,$B178=PEX_price_12_2021!$B$163,$B178=PEX_price_12_2021!$B$164,$B178=PEX_price_12_2021!$B$165,$B178=PEX_price_12_2021!$B$166,$B178=PEX_price_12_2021!$B$167,$B178=PEX_price_12_2021!$B$168,$B178=PEX_price_12_2021!$B$169,$B178=PEX_price_12_2021!$B$170,$B178=PEX_price_12_2021!$B$171,$B178=PEX_price_12_2021!$B$184,$B178=PEX_price_12_2021!$B$185,$B178=PEX_price_12_2021!$B$186,$B178=PEX_price_12_2021!$B$187),$F178*(1-$F$6),(IF(OR($B178=PEX_price_12_2021!$B$5,$B178=PEX_price_12_2021!$B$6,$B178=PEX_price_12_2021!$B$7,$B178=PEX_price_12_2021!$B$8,$B178=PEX_price_12_2021!$B$9,$B178=PEX_price_12_2021!$B$10,$B178=PEX_price_12_2021!$B$11,$B178=PEX_price_12_2021!$B$12,$B178=PEX_price_12_2021!$B$13,$B178=PEX_price_12_2021!$B$14,$B178=PEX_price_12_2021!$B$15,$B178=PEX_price_12_2021!$B$16,$B178=PEX_price_12_2021!$B$17),$F178*(1-$F$4),$F178*(1-$F$5))))</f>
        <v>#N/A</v>
      </c>
      <c r="O178" s="17"/>
      <c r="P178" s="17"/>
      <c r="Q178" s="17"/>
      <c r="V178" s="47" t="e">
        <f>IF(G178='[1]Прайс 2017'!$G$9,L178,0)</f>
        <v>#N/A</v>
      </c>
      <c r="W178" s="38">
        <f t="shared" si="16"/>
        <v>0</v>
      </c>
    </row>
    <row r="179" spans="1:23">
      <c r="A179" s="36">
        <v>165</v>
      </c>
      <c r="B179" s="3"/>
      <c r="C179" s="37">
        <f t="shared" si="13"/>
        <v>2</v>
      </c>
      <c r="D179" s="53" t="e">
        <f>VLOOKUP($C179,PEX_price_12_2021!$B$5:$G$187,2,0)</f>
        <v>#N/A</v>
      </c>
      <c r="E179" s="54" t="e">
        <f>VLOOKUP(B179,PEX_price_12_2021!B:F,5,0)</f>
        <v>#N/A</v>
      </c>
      <c r="F179" s="55" t="e">
        <f t="shared" si="14"/>
        <v>#N/A</v>
      </c>
      <c r="G179" s="56" t="e">
        <f>VLOOKUP(B179,PEX_price_12_2021!B:G,6,0)</f>
        <v>#N/A</v>
      </c>
      <c r="H179" s="56" t="e">
        <f>VLOOKUP(B179,PEX_price_12_2021!B:G,4,0)</f>
        <v>#N/A</v>
      </c>
      <c r="I179" s="56" t="e">
        <f>VLOOKUP(B179,PEX_price_12_2021!B:G,3,0)</f>
        <v>#N/A</v>
      </c>
      <c r="J179" s="57"/>
      <c r="K179" s="58" t="e">
        <f t="shared" si="12"/>
        <v>#N/A</v>
      </c>
      <c r="L179" s="59" t="e">
        <f t="shared" si="15"/>
        <v>#N/A</v>
      </c>
      <c r="M179" s="60">
        <f t="shared" si="17"/>
        <v>0</v>
      </c>
      <c r="N179" s="61" t="e">
        <f>IF(OR($B179=PEX_price_12_2021!$B$153,$B179=PEX_price_12_2021!$B$154,$B179=PEX_price_12_2021!$B$155,$B179=PEX_price_12_2021!$B$156,$B179=PEX_price_12_2021!$B$157,$B179=PEX_price_12_2021!$B$158,$B179=PEX_price_12_2021!$B$159,$B179=PEX_price_12_2021!$B$160,$B179=PEX_price_12_2021!$B$161,$B179=PEX_price_12_2021!$B$162,$B179=PEX_price_12_2021!$B$163,$B179=PEX_price_12_2021!$B$164,$B179=PEX_price_12_2021!$B$165,$B179=PEX_price_12_2021!$B$166,$B179=PEX_price_12_2021!$B$167,$B179=PEX_price_12_2021!$B$168,$B179=PEX_price_12_2021!$B$169,$B179=PEX_price_12_2021!$B$170,$B179=PEX_price_12_2021!$B$171,$B179=PEX_price_12_2021!$B$184,$B179=PEX_price_12_2021!$B$185,$B179=PEX_price_12_2021!$B$186,$B179=PEX_price_12_2021!$B$187),$F179*(1-$F$6),(IF(OR($B179=PEX_price_12_2021!$B$5,$B179=PEX_price_12_2021!$B$6,$B179=PEX_price_12_2021!$B$7,$B179=PEX_price_12_2021!$B$8,$B179=PEX_price_12_2021!$B$9,$B179=PEX_price_12_2021!$B$10,$B179=PEX_price_12_2021!$B$11,$B179=PEX_price_12_2021!$B$12,$B179=PEX_price_12_2021!$B$13,$B179=PEX_price_12_2021!$B$14,$B179=PEX_price_12_2021!$B$15,$B179=PEX_price_12_2021!$B$16,$B179=PEX_price_12_2021!$B$17),$F179*(1-$F$4),$F179*(1-$F$5))))</f>
        <v>#N/A</v>
      </c>
      <c r="O179" s="17"/>
      <c r="P179" s="17"/>
      <c r="Q179" s="17"/>
      <c r="V179" s="47" t="e">
        <f>IF(G179='[1]Прайс 2017'!$G$9,L179,0)</f>
        <v>#N/A</v>
      </c>
      <c r="W179" s="38">
        <f t="shared" si="16"/>
        <v>0</v>
      </c>
    </row>
    <row r="180" spans="1:23">
      <c r="A180" s="36">
        <v>166</v>
      </c>
      <c r="B180" s="3"/>
      <c r="C180" s="37">
        <f t="shared" si="13"/>
        <v>2</v>
      </c>
      <c r="D180" s="53" t="e">
        <f>VLOOKUP($C180,PEX_price_12_2021!$B$5:$G$187,2,0)</f>
        <v>#N/A</v>
      </c>
      <c r="E180" s="54" t="e">
        <f>VLOOKUP(B180,PEX_price_12_2021!B:F,5,0)</f>
        <v>#N/A</v>
      </c>
      <c r="F180" s="55" t="e">
        <f t="shared" si="14"/>
        <v>#N/A</v>
      </c>
      <c r="G180" s="56" t="e">
        <f>VLOOKUP(B180,PEX_price_12_2021!B:G,6,0)</f>
        <v>#N/A</v>
      </c>
      <c r="H180" s="56" t="e">
        <f>VLOOKUP(B180,PEX_price_12_2021!B:G,4,0)</f>
        <v>#N/A</v>
      </c>
      <c r="I180" s="56" t="e">
        <f>VLOOKUP(B180,PEX_price_12_2021!B:G,3,0)</f>
        <v>#N/A</v>
      </c>
      <c r="J180" s="57"/>
      <c r="K180" s="58" t="e">
        <f t="shared" si="12"/>
        <v>#N/A</v>
      </c>
      <c r="L180" s="59" t="e">
        <f t="shared" ref="L180:L243" si="18">K180*J180</f>
        <v>#N/A</v>
      </c>
      <c r="M180" s="60">
        <f t="shared" si="17"/>
        <v>0</v>
      </c>
      <c r="N180" s="61" t="e">
        <f>IF(OR($B180=PEX_price_12_2021!$B$153,$B180=PEX_price_12_2021!$B$154,$B180=PEX_price_12_2021!$B$155,$B180=PEX_price_12_2021!$B$156,$B180=PEX_price_12_2021!$B$157,$B180=PEX_price_12_2021!$B$158,$B180=PEX_price_12_2021!$B$159,$B180=PEX_price_12_2021!$B$160,$B180=PEX_price_12_2021!$B$161,$B180=PEX_price_12_2021!$B$162,$B180=PEX_price_12_2021!$B$163,$B180=PEX_price_12_2021!$B$164,$B180=PEX_price_12_2021!$B$165,$B180=PEX_price_12_2021!$B$166,$B180=PEX_price_12_2021!$B$167,$B180=PEX_price_12_2021!$B$168,$B180=PEX_price_12_2021!$B$169,$B180=PEX_price_12_2021!$B$170,$B180=PEX_price_12_2021!$B$171,$B180=PEX_price_12_2021!$B$184,$B180=PEX_price_12_2021!$B$185,$B180=PEX_price_12_2021!$B$186,$B180=PEX_price_12_2021!$B$187),$F180*(1-$F$6),(IF(OR($B180=PEX_price_12_2021!$B$5,$B180=PEX_price_12_2021!$B$6,$B180=PEX_price_12_2021!$B$7,$B180=PEX_price_12_2021!$B$8,$B180=PEX_price_12_2021!$B$9,$B180=PEX_price_12_2021!$B$10,$B180=PEX_price_12_2021!$B$11,$B180=PEX_price_12_2021!$B$12,$B180=PEX_price_12_2021!$B$13,$B180=PEX_price_12_2021!$B$14,$B180=PEX_price_12_2021!$B$15,$B180=PEX_price_12_2021!$B$16,$B180=PEX_price_12_2021!$B$17),$F180*(1-$F$4),$F180*(1-$F$5))))</f>
        <v>#N/A</v>
      </c>
      <c r="O180" s="17"/>
      <c r="P180" s="17"/>
      <c r="Q180" s="17"/>
      <c r="V180" s="47" t="e">
        <f>IF(G180='[1]Прайс 2017'!$G$9,L180,0)</f>
        <v>#N/A</v>
      </c>
      <c r="W180" s="38">
        <f t="shared" si="16"/>
        <v>0</v>
      </c>
    </row>
    <row r="181" spans="1:23">
      <c r="A181" s="36">
        <v>167</v>
      </c>
      <c r="B181" s="3"/>
      <c r="C181" s="37">
        <f t="shared" si="13"/>
        <v>2</v>
      </c>
      <c r="D181" s="53" t="e">
        <f>VLOOKUP($C181,PEX_price_12_2021!$B$5:$G$187,2,0)</f>
        <v>#N/A</v>
      </c>
      <c r="E181" s="54" t="e">
        <f>VLOOKUP(B181,PEX_price_12_2021!B:F,5,0)</f>
        <v>#N/A</v>
      </c>
      <c r="F181" s="55" t="e">
        <f t="shared" si="14"/>
        <v>#N/A</v>
      </c>
      <c r="G181" s="56" t="e">
        <f>VLOOKUP(B181,PEX_price_12_2021!B:G,6,0)</f>
        <v>#N/A</v>
      </c>
      <c r="H181" s="56" t="e">
        <f>VLOOKUP(B181,PEX_price_12_2021!B:G,4,0)</f>
        <v>#N/A</v>
      </c>
      <c r="I181" s="56" t="e">
        <f>VLOOKUP(B181,PEX_price_12_2021!B:G,3,0)</f>
        <v>#N/A</v>
      </c>
      <c r="J181" s="57"/>
      <c r="K181" s="58" t="e">
        <f t="shared" si="12"/>
        <v>#N/A</v>
      </c>
      <c r="L181" s="59" t="e">
        <f t="shared" si="18"/>
        <v>#N/A</v>
      </c>
      <c r="M181" s="60">
        <f t="shared" si="17"/>
        <v>0</v>
      </c>
      <c r="N181" s="61" t="e">
        <f>IF(OR($B181=PEX_price_12_2021!$B$153,$B181=PEX_price_12_2021!$B$154,$B181=PEX_price_12_2021!$B$155,$B181=PEX_price_12_2021!$B$156,$B181=PEX_price_12_2021!$B$157,$B181=PEX_price_12_2021!$B$158,$B181=PEX_price_12_2021!$B$159,$B181=PEX_price_12_2021!$B$160,$B181=PEX_price_12_2021!$B$161,$B181=PEX_price_12_2021!$B$162,$B181=PEX_price_12_2021!$B$163,$B181=PEX_price_12_2021!$B$164,$B181=PEX_price_12_2021!$B$165,$B181=PEX_price_12_2021!$B$166,$B181=PEX_price_12_2021!$B$167,$B181=PEX_price_12_2021!$B$168,$B181=PEX_price_12_2021!$B$169,$B181=PEX_price_12_2021!$B$170,$B181=PEX_price_12_2021!$B$171,$B181=PEX_price_12_2021!$B$184,$B181=PEX_price_12_2021!$B$185,$B181=PEX_price_12_2021!$B$186,$B181=PEX_price_12_2021!$B$187),$F181*(1-$F$6),(IF(OR($B181=PEX_price_12_2021!$B$5,$B181=PEX_price_12_2021!$B$6,$B181=PEX_price_12_2021!$B$7,$B181=PEX_price_12_2021!$B$8,$B181=PEX_price_12_2021!$B$9,$B181=PEX_price_12_2021!$B$10,$B181=PEX_price_12_2021!$B$11,$B181=PEX_price_12_2021!$B$12,$B181=PEX_price_12_2021!$B$13,$B181=PEX_price_12_2021!$B$14,$B181=PEX_price_12_2021!$B$15,$B181=PEX_price_12_2021!$B$16,$B181=PEX_price_12_2021!$B$17),$F181*(1-$F$4),$F181*(1-$F$5))))</f>
        <v>#N/A</v>
      </c>
      <c r="O181" s="17"/>
      <c r="P181" s="17"/>
      <c r="Q181" s="17"/>
      <c r="V181" s="47" t="e">
        <f>IF(G181='[1]Прайс 2017'!$G$9,L181,0)</f>
        <v>#N/A</v>
      </c>
      <c r="W181" s="38">
        <f t="shared" si="16"/>
        <v>0</v>
      </c>
    </row>
    <row r="182" spans="1:23">
      <c r="A182" s="36">
        <v>168</v>
      </c>
      <c r="B182" s="6"/>
      <c r="C182" s="37">
        <f t="shared" si="13"/>
        <v>2</v>
      </c>
      <c r="D182" s="53" t="e">
        <f>VLOOKUP($C182,PEX_price_12_2021!$B$5:$G$187,2,0)</f>
        <v>#N/A</v>
      </c>
      <c r="E182" s="54" t="e">
        <f>VLOOKUP(B182,PEX_price_12_2021!B:F,5,0)</f>
        <v>#N/A</v>
      </c>
      <c r="F182" s="55" t="e">
        <f t="shared" si="14"/>
        <v>#N/A</v>
      </c>
      <c r="G182" s="56" t="e">
        <f>VLOOKUP(B182,PEX_price_12_2021!B:G,6,0)</f>
        <v>#N/A</v>
      </c>
      <c r="H182" s="56" t="e">
        <f>VLOOKUP(B182,PEX_price_12_2021!B:G,4,0)</f>
        <v>#N/A</v>
      </c>
      <c r="I182" s="56" t="e">
        <f>VLOOKUP(B182,PEX_price_12_2021!B:G,3,0)</f>
        <v>#N/A</v>
      </c>
      <c r="J182" s="57"/>
      <c r="K182" s="58" t="e">
        <f>N182</f>
        <v>#N/A</v>
      </c>
      <c r="L182" s="59" t="e">
        <f t="shared" si="18"/>
        <v>#N/A</v>
      </c>
      <c r="M182" s="60">
        <f t="shared" si="17"/>
        <v>0</v>
      </c>
      <c r="N182" s="61" t="e">
        <f>IF(OR($B182=PEX_price_12_2021!$B$153,$B182=PEX_price_12_2021!$B$154,$B182=PEX_price_12_2021!$B$155,$B182=PEX_price_12_2021!$B$156,$B182=PEX_price_12_2021!$B$157,$B182=PEX_price_12_2021!$B$158,$B182=PEX_price_12_2021!$B$159,$B182=PEX_price_12_2021!$B$160,$B182=PEX_price_12_2021!$B$161,$B182=PEX_price_12_2021!$B$162,$B182=PEX_price_12_2021!$B$163,$B182=PEX_price_12_2021!$B$164,$B182=PEX_price_12_2021!$B$165,$B182=PEX_price_12_2021!$B$166,$B182=PEX_price_12_2021!$B$167,$B182=PEX_price_12_2021!$B$168,$B182=PEX_price_12_2021!$B$169,$B182=PEX_price_12_2021!$B$170,$B182=PEX_price_12_2021!$B$171,$B182=PEX_price_12_2021!$B$184,$B182=PEX_price_12_2021!$B$185,$B182=PEX_price_12_2021!$B$186,$B182=PEX_price_12_2021!$B$187),$F182*(1-$F$6),(IF(OR($B182=PEX_price_12_2021!$B$5,$B182=PEX_price_12_2021!$B$6,$B182=PEX_price_12_2021!$B$7,$B182=PEX_price_12_2021!$B$8,$B182=PEX_price_12_2021!$B$9,$B182=PEX_price_12_2021!$B$10,$B182=PEX_price_12_2021!$B$11,$B182=PEX_price_12_2021!$B$12,$B182=PEX_price_12_2021!$B$13,$B182=PEX_price_12_2021!$B$14,$B182=PEX_price_12_2021!$B$15,$B182=PEX_price_12_2021!$B$16,$B182=PEX_price_12_2021!$B$17),$F182*(1-$F$4),$F182*(1-$F$5))))</f>
        <v>#N/A</v>
      </c>
      <c r="O182" s="17"/>
      <c r="P182" s="17"/>
      <c r="Q182" s="17"/>
      <c r="V182" s="47" t="e">
        <f>IF(G182='[1]Прайс 2017'!$G$9,L182,0)</f>
        <v>#N/A</v>
      </c>
      <c r="W182" s="38">
        <f t="shared" si="16"/>
        <v>0</v>
      </c>
    </row>
    <row r="183" spans="1:23">
      <c r="A183" s="36">
        <v>169</v>
      </c>
      <c r="B183" s="6"/>
      <c r="C183" s="37">
        <f t="shared" si="13"/>
        <v>2</v>
      </c>
      <c r="D183" s="53" t="e">
        <f>VLOOKUP($C183,PEX_price_12_2021!$B$5:$G$187,2,0)</f>
        <v>#N/A</v>
      </c>
      <c r="E183" s="54" t="e">
        <f>VLOOKUP(B183,PEX_price_12_2021!B:F,5,0)</f>
        <v>#N/A</v>
      </c>
      <c r="F183" s="55" t="e">
        <f t="shared" si="14"/>
        <v>#N/A</v>
      </c>
      <c r="G183" s="56" t="e">
        <f>VLOOKUP(B183,PEX_price_12_2021!B:G,6,0)</f>
        <v>#N/A</v>
      </c>
      <c r="H183" s="56" t="e">
        <f>VLOOKUP(B183,PEX_price_12_2021!B:G,4,0)</f>
        <v>#N/A</v>
      </c>
      <c r="I183" s="56" t="e">
        <f>VLOOKUP(B183,PEX_price_12_2021!B:G,3,0)</f>
        <v>#N/A</v>
      </c>
      <c r="J183" s="57"/>
      <c r="K183" s="58" t="e">
        <f t="shared" ref="K183:K246" si="19">N183</f>
        <v>#N/A</v>
      </c>
      <c r="L183" s="59" t="e">
        <f t="shared" si="18"/>
        <v>#N/A</v>
      </c>
      <c r="M183" s="60">
        <f t="shared" si="17"/>
        <v>0</v>
      </c>
      <c r="N183" s="61" t="e">
        <f>IF(OR($B183=PEX_price_12_2021!$B$153,$B183=PEX_price_12_2021!$B$154,$B183=PEX_price_12_2021!$B$155,$B183=PEX_price_12_2021!$B$156,$B183=PEX_price_12_2021!$B$157,$B183=PEX_price_12_2021!$B$158,$B183=PEX_price_12_2021!$B$159,$B183=PEX_price_12_2021!$B$160,$B183=PEX_price_12_2021!$B$161,$B183=PEX_price_12_2021!$B$162,$B183=PEX_price_12_2021!$B$163,$B183=PEX_price_12_2021!$B$164,$B183=PEX_price_12_2021!$B$165,$B183=PEX_price_12_2021!$B$166,$B183=PEX_price_12_2021!$B$167,$B183=PEX_price_12_2021!$B$168,$B183=PEX_price_12_2021!$B$169,$B183=PEX_price_12_2021!$B$170,$B183=PEX_price_12_2021!$B$171,$B183=PEX_price_12_2021!$B$184,$B183=PEX_price_12_2021!$B$185,$B183=PEX_price_12_2021!$B$186,$B183=PEX_price_12_2021!$B$187),$F183*(1-$F$6),(IF(OR($B183=PEX_price_12_2021!$B$5,$B183=PEX_price_12_2021!$B$6,$B183=PEX_price_12_2021!$B$7,$B183=PEX_price_12_2021!$B$8,$B183=PEX_price_12_2021!$B$9,$B183=PEX_price_12_2021!$B$10,$B183=PEX_price_12_2021!$B$11,$B183=PEX_price_12_2021!$B$12,$B183=PEX_price_12_2021!$B$13,$B183=PEX_price_12_2021!$B$14,$B183=PEX_price_12_2021!$B$15,$B183=PEX_price_12_2021!$B$16,$B183=PEX_price_12_2021!$B$17),$F183*(1-$F$4),$F183*(1-$F$5))))</f>
        <v>#N/A</v>
      </c>
      <c r="O183" s="17"/>
      <c r="P183" s="17"/>
      <c r="Q183" s="17"/>
      <c r="V183" s="47" t="e">
        <f>IF(G183='[1]Прайс 2017'!$G$9,L183,0)</f>
        <v>#N/A</v>
      </c>
      <c r="W183" s="38">
        <f t="shared" si="16"/>
        <v>0</v>
      </c>
    </row>
    <row r="184" spans="1:23">
      <c r="A184" s="36">
        <v>170</v>
      </c>
      <c r="B184" s="6"/>
      <c r="C184" s="37">
        <f t="shared" si="13"/>
        <v>2</v>
      </c>
      <c r="D184" s="53" t="e">
        <f>VLOOKUP($C184,PEX_price_12_2021!$B$5:$G$187,2,0)</f>
        <v>#N/A</v>
      </c>
      <c r="E184" s="54" t="e">
        <f>VLOOKUP(B184,PEX_price_12_2021!B:F,5,0)</f>
        <v>#N/A</v>
      </c>
      <c r="F184" s="55" t="e">
        <f t="shared" si="14"/>
        <v>#N/A</v>
      </c>
      <c r="G184" s="56" t="e">
        <f>VLOOKUP(B184,PEX_price_12_2021!B:G,6,0)</f>
        <v>#N/A</v>
      </c>
      <c r="H184" s="56" t="e">
        <f>VLOOKUP(B184,PEX_price_12_2021!B:G,4,0)</f>
        <v>#N/A</v>
      </c>
      <c r="I184" s="56" t="e">
        <f>VLOOKUP(B184,PEX_price_12_2021!B:G,3,0)</f>
        <v>#N/A</v>
      </c>
      <c r="J184" s="57"/>
      <c r="K184" s="58" t="e">
        <f t="shared" si="19"/>
        <v>#N/A</v>
      </c>
      <c r="L184" s="59" t="e">
        <f t="shared" si="18"/>
        <v>#N/A</v>
      </c>
      <c r="M184" s="60">
        <f t="shared" si="17"/>
        <v>0</v>
      </c>
      <c r="N184" s="61" t="e">
        <f>IF(OR($B184=PEX_price_12_2021!$B$153,$B184=PEX_price_12_2021!$B$154,$B184=PEX_price_12_2021!$B$155,$B184=PEX_price_12_2021!$B$156,$B184=PEX_price_12_2021!$B$157,$B184=PEX_price_12_2021!$B$158,$B184=PEX_price_12_2021!$B$159,$B184=PEX_price_12_2021!$B$160,$B184=PEX_price_12_2021!$B$161,$B184=PEX_price_12_2021!$B$162,$B184=PEX_price_12_2021!$B$163,$B184=PEX_price_12_2021!$B$164,$B184=PEX_price_12_2021!$B$165,$B184=PEX_price_12_2021!$B$166,$B184=PEX_price_12_2021!$B$167,$B184=PEX_price_12_2021!$B$168,$B184=PEX_price_12_2021!$B$169,$B184=PEX_price_12_2021!$B$170,$B184=PEX_price_12_2021!$B$171,$B184=PEX_price_12_2021!$B$184,$B184=PEX_price_12_2021!$B$185,$B184=PEX_price_12_2021!$B$186,$B184=PEX_price_12_2021!$B$187),$F184*(1-$F$6),(IF(OR($B184=PEX_price_12_2021!$B$5,$B184=PEX_price_12_2021!$B$6,$B184=PEX_price_12_2021!$B$7,$B184=PEX_price_12_2021!$B$8,$B184=PEX_price_12_2021!$B$9,$B184=PEX_price_12_2021!$B$10,$B184=PEX_price_12_2021!$B$11,$B184=PEX_price_12_2021!$B$12,$B184=PEX_price_12_2021!$B$13,$B184=PEX_price_12_2021!$B$14,$B184=PEX_price_12_2021!$B$15,$B184=PEX_price_12_2021!$B$16,$B184=PEX_price_12_2021!$B$17),$F184*(1-$F$4),$F184*(1-$F$5))))</f>
        <v>#N/A</v>
      </c>
      <c r="O184" s="17"/>
      <c r="P184" s="17"/>
      <c r="Q184" s="17"/>
      <c r="V184" s="47" t="e">
        <f>IF(G184='[1]Прайс 2017'!$G$9,L184,0)</f>
        <v>#N/A</v>
      </c>
      <c r="W184" s="38">
        <f t="shared" si="16"/>
        <v>0</v>
      </c>
    </row>
    <row r="185" spans="1:23">
      <c r="A185" s="36">
        <v>171</v>
      </c>
      <c r="B185" s="3"/>
      <c r="C185" s="37">
        <f t="shared" si="13"/>
        <v>2</v>
      </c>
      <c r="D185" s="53" t="e">
        <f>VLOOKUP($C185,PEX_price_12_2021!$B$5:$G$187,2,0)</f>
        <v>#N/A</v>
      </c>
      <c r="E185" s="54" t="e">
        <f>VLOOKUP(B185,PEX_price_12_2021!B:F,5,0)</f>
        <v>#N/A</v>
      </c>
      <c r="F185" s="55" t="e">
        <f t="shared" si="14"/>
        <v>#N/A</v>
      </c>
      <c r="G185" s="56" t="e">
        <f>VLOOKUP(B185,PEX_price_12_2021!B:G,6,0)</f>
        <v>#N/A</v>
      </c>
      <c r="H185" s="56" t="e">
        <f>VLOOKUP(B185,PEX_price_12_2021!B:G,4,0)</f>
        <v>#N/A</v>
      </c>
      <c r="I185" s="56" t="e">
        <f>VLOOKUP(B185,PEX_price_12_2021!B:G,3,0)</f>
        <v>#N/A</v>
      </c>
      <c r="J185" s="57"/>
      <c r="K185" s="58" t="e">
        <f t="shared" si="19"/>
        <v>#N/A</v>
      </c>
      <c r="L185" s="59" t="e">
        <f t="shared" si="18"/>
        <v>#N/A</v>
      </c>
      <c r="M185" s="60">
        <f t="shared" si="17"/>
        <v>0</v>
      </c>
      <c r="N185" s="61" t="e">
        <f>IF(OR($B185=PEX_price_12_2021!$B$153,$B185=PEX_price_12_2021!$B$154,$B185=PEX_price_12_2021!$B$155,$B185=PEX_price_12_2021!$B$156,$B185=PEX_price_12_2021!$B$157,$B185=PEX_price_12_2021!$B$158,$B185=PEX_price_12_2021!$B$159,$B185=PEX_price_12_2021!$B$160,$B185=PEX_price_12_2021!$B$161,$B185=PEX_price_12_2021!$B$162,$B185=PEX_price_12_2021!$B$163,$B185=PEX_price_12_2021!$B$164,$B185=PEX_price_12_2021!$B$165,$B185=PEX_price_12_2021!$B$166,$B185=PEX_price_12_2021!$B$167,$B185=PEX_price_12_2021!$B$168,$B185=PEX_price_12_2021!$B$169,$B185=PEX_price_12_2021!$B$170,$B185=PEX_price_12_2021!$B$171,$B185=PEX_price_12_2021!$B$184,$B185=PEX_price_12_2021!$B$185,$B185=PEX_price_12_2021!$B$186,$B185=PEX_price_12_2021!$B$187),$F185*(1-$F$6),(IF(OR($B185=PEX_price_12_2021!$B$5,$B185=PEX_price_12_2021!$B$6,$B185=PEX_price_12_2021!$B$7,$B185=PEX_price_12_2021!$B$8,$B185=PEX_price_12_2021!$B$9,$B185=PEX_price_12_2021!$B$10,$B185=PEX_price_12_2021!$B$11,$B185=PEX_price_12_2021!$B$12,$B185=PEX_price_12_2021!$B$13,$B185=PEX_price_12_2021!$B$14,$B185=PEX_price_12_2021!$B$15,$B185=PEX_price_12_2021!$B$16,$B185=PEX_price_12_2021!$B$17),$F185*(1-$F$4),$F185*(1-$F$5))))</f>
        <v>#N/A</v>
      </c>
      <c r="O185" s="17"/>
      <c r="P185" s="17"/>
      <c r="Q185" s="17"/>
      <c r="V185" s="47" t="e">
        <f>IF(G185='[1]Прайс 2017'!$G$9,L185,0)</f>
        <v>#N/A</v>
      </c>
      <c r="W185" s="38">
        <f t="shared" si="16"/>
        <v>0</v>
      </c>
    </row>
    <row r="186" spans="1:23">
      <c r="A186" s="36">
        <v>172</v>
      </c>
      <c r="B186" s="3"/>
      <c r="C186" s="37">
        <f t="shared" si="13"/>
        <v>2</v>
      </c>
      <c r="D186" s="53" t="e">
        <f>VLOOKUP($C186,PEX_price_12_2021!$B$5:$G$187,2,0)</f>
        <v>#N/A</v>
      </c>
      <c r="E186" s="54" t="e">
        <f>VLOOKUP(B186,PEX_price_12_2021!B:F,5,0)</f>
        <v>#N/A</v>
      </c>
      <c r="F186" s="55" t="e">
        <f t="shared" si="14"/>
        <v>#N/A</v>
      </c>
      <c r="G186" s="56" t="e">
        <f>VLOOKUP(B186,PEX_price_12_2021!B:G,6,0)</f>
        <v>#N/A</v>
      </c>
      <c r="H186" s="56" t="e">
        <f>VLOOKUP(B186,PEX_price_12_2021!B:G,4,0)</f>
        <v>#N/A</v>
      </c>
      <c r="I186" s="56" t="e">
        <f>VLOOKUP(B186,PEX_price_12_2021!B:G,3,0)</f>
        <v>#N/A</v>
      </c>
      <c r="J186" s="57"/>
      <c r="K186" s="58" t="e">
        <f t="shared" si="19"/>
        <v>#N/A</v>
      </c>
      <c r="L186" s="59" t="e">
        <f t="shared" si="18"/>
        <v>#N/A</v>
      </c>
      <c r="M186" s="60">
        <f t="shared" si="17"/>
        <v>0</v>
      </c>
      <c r="N186" s="61" t="e">
        <f>IF(OR($B186=PEX_price_12_2021!$B$153,$B186=PEX_price_12_2021!$B$154,$B186=PEX_price_12_2021!$B$155,$B186=PEX_price_12_2021!$B$156,$B186=PEX_price_12_2021!$B$157,$B186=PEX_price_12_2021!$B$158,$B186=PEX_price_12_2021!$B$159,$B186=PEX_price_12_2021!$B$160,$B186=PEX_price_12_2021!$B$161,$B186=PEX_price_12_2021!$B$162,$B186=PEX_price_12_2021!$B$163,$B186=PEX_price_12_2021!$B$164,$B186=PEX_price_12_2021!$B$165,$B186=PEX_price_12_2021!$B$166,$B186=PEX_price_12_2021!$B$167,$B186=PEX_price_12_2021!$B$168,$B186=PEX_price_12_2021!$B$169,$B186=PEX_price_12_2021!$B$170,$B186=PEX_price_12_2021!$B$171,$B186=PEX_price_12_2021!$B$184,$B186=PEX_price_12_2021!$B$185,$B186=PEX_price_12_2021!$B$186,$B186=PEX_price_12_2021!$B$187),$F186*(1-$F$6),(IF(OR($B186=PEX_price_12_2021!$B$5,$B186=PEX_price_12_2021!$B$6,$B186=PEX_price_12_2021!$B$7,$B186=PEX_price_12_2021!$B$8,$B186=PEX_price_12_2021!$B$9,$B186=PEX_price_12_2021!$B$10,$B186=PEX_price_12_2021!$B$11,$B186=PEX_price_12_2021!$B$12,$B186=PEX_price_12_2021!$B$13,$B186=PEX_price_12_2021!$B$14,$B186=PEX_price_12_2021!$B$15,$B186=PEX_price_12_2021!$B$16,$B186=PEX_price_12_2021!$B$17),$F186*(1-$F$4),$F186*(1-$F$5))))</f>
        <v>#N/A</v>
      </c>
      <c r="O186" s="17"/>
      <c r="P186" s="17"/>
      <c r="Q186" s="17"/>
      <c r="V186" s="47" t="e">
        <f>IF(G186='[1]Прайс 2017'!$G$9,L186,0)</f>
        <v>#N/A</v>
      </c>
      <c r="W186" s="38">
        <f t="shared" si="16"/>
        <v>0</v>
      </c>
    </row>
    <row r="187" spans="1:23">
      <c r="A187" s="36">
        <v>173</v>
      </c>
      <c r="B187" s="3"/>
      <c r="C187" s="37">
        <f t="shared" si="13"/>
        <v>2</v>
      </c>
      <c r="D187" s="53" t="e">
        <f>VLOOKUP($C187,PEX_price_12_2021!$B$5:$G$187,2,0)</f>
        <v>#N/A</v>
      </c>
      <c r="E187" s="54" t="e">
        <f>VLOOKUP(B187,PEX_price_12_2021!B:F,5,0)</f>
        <v>#N/A</v>
      </c>
      <c r="F187" s="55" t="e">
        <f t="shared" si="14"/>
        <v>#N/A</v>
      </c>
      <c r="G187" s="56" t="e">
        <f>VLOOKUP(B187,PEX_price_12_2021!B:G,6,0)</f>
        <v>#N/A</v>
      </c>
      <c r="H187" s="56" t="e">
        <f>VLOOKUP(B187,PEX_price_12_2021!B:G,4,0)</f>
        <v>#N/A</v>
      </c>
      <c r="I187" s="56" t="e">
        <f>VLOOKUP(B187,PEX_price_12_2021!B:G,3,0)</f>
        <v>#N/A</v>
      </c>
      <c r="J187" s="57"/>
      <c r="K187" s="58" t="e">
        <f t="shared" si="19"/>
        <v>#N/A</v>
      </c>
      <c r="L187" s="59" t="e">
        <f t="shared" si="18"/>
        <v>#N/A</v>
      </c>
      <c r="M187" s="60">
        <f t="shared" si="17"/>
        <v>0</v>
      </c>
      <c r="N187" s="61" t="e">
        <f>IF(OR($B187=PEX_price_12_2021!$B$153,$B187=PEX_price_12_2021!$B$154,$B187=PEX_price_12_2021!$B$155,$B187=PEX_price_12_2021!$B$156,$B187=PEX_price_12_2021!$B$157,$B187=PEX_price_12_2021!$B$158,$B187=PEX_price_12_2021!$B$159,$B187=PEX_price_12_2021!$B$160,$B187=PEX_price_12_2021!$B$161,$B187=PEX_price_12_2021!$B$162,$B187=PEX_price_12_2021!$B$163,$B187=PEX_price_12_2021!$B$164,$B187=PEX_price_12_2021!$B$165,$B187=PEX_price_12_2021!$B$166,$B187=PEX_price_12_2021!$B$167,$B187=PEX_price_12_2021!$B$168,$B187=PEX_price_12_2021!$B$169,$B187=PEX_price_12_2021!$B$170,$B187=PEX_price_12_2021!$B$171,$B187=PEX_price_12_2021!$B$184,$B187=PEX_price_12_2021!$B$185,$B187=PEX_price_12_2021!$B$186,$B187=PEX_price_12_2021!$B$187),$F187*(1-$F$6),(IF(OR($B187=PEX_price_12_2021!$B$5,$B187=PEX_price_12_2021!$B$6,$B187=PEX_price_12_2021!$B$7,$B187=PEX_price_12_2021!$B$8,$B187=PEX_price_12_2021!$B$9,$B187=PEX_price_12_2021!$B$10,$B187=PEX_price_12_2021!$B$11,$B187=PEX_price_12_2021!$B$12,$B187=PEX_price_12_2021!$B$13,$B187=PEX_price_12_2021!$B$14,$B187=PEX_price_12_2021!$B$15,$B187=PEX_price_12_2021!$B$16,$B187=PEX_price_12_2021!$B$17),$F187*(1-$F$4),$F187*(1-$F$5))))</f>
        <v>#N/A</v>
      </c>
      <c r="O187" s="17"/>
      <c r="P187" s="17"/>
      <c r="Q187" s="17"/>
      <c r="V187" s="47" t="e">
        <f>IF(G187='[1]Прайс 2017'!$G$9,L187,0)</f>
        <v>#N/A</v>
      </c>
      <c r="W187" s="38">
        <f t="shared" si="16"/>
        <v>0</v>
      </c>
    </row>
    <row r="188" spans="1:23">
      <c r="A188" s="36">
        <v>174</v>
      </c>
      <c r="B188" s="3"/>
      <c r="C188" s="37">
        <f t="shared" si="13"/>
        <v>2</v>
      </c>
      <c r="D188" s="53" t="e">
        <f>VLOOKUP($C188,PEX_price_12_2021!$B$5:$G$187,2,0)</f>
        <v>#N/A</v>
      </c>
      <c r="E188" s="54" t="e">
        <f>VLOOKUP(B188,PEX_price_12_2021!B:F,5,0)</f>
        <v>#N/A</v>
      </c>
      <c r="F188" s="55" t="e">
        <f t="shared" si="14"/>
        <v>#N/A</v>
      </c>
      <c r="G188" s="56" t="e">
        <f>VLOOKUP(B188,PEX_price_12_2021!B:G,6,0)</f>
        <v>#N/A</v>
      </c>
      <c r="H188" s="56" t="e">
        <f>VLOOKUP(B188,PEX_price_12_2021!B:G,4,0)</f>
        <v>#N/A</v>
      </c>
      <c r="I188" s="56" t="e">
        <f>VLOOKUP(B188,PEX_price_12_2021!B:G,3,0)</f>
        <v>#N/A</v>
      </c>
      <c r="J188" s="57"/>
      <c r="K188" s="58" t="e">
        <f t="shared" si="19"/>
        <v>#N/A</v>
      </c>
      <c r="L188" s="59" t="e">
        <f t="shared" si="18"/>
        <v>#N/A</v>
      </c>
      <c r="M188" s="60">
        <f t="shared" si="17"/>
        <v>0</v>
      </c>
      <c r="N188" s="61" t="e">
        <f>IF(OR($B188=PEX_price_12_2021!$B$153,$B188=PEX_price_12_2021!$B$154,$B188=PEX_price_12_2021!$B$155,$B188=PEX_price_12_2021!$B$156,$B188=PEX_price_12_2021!$B$157,$B188=PEX_price_12_2021!$B$158,$B188=PEX_price_12_2021!$B$159,$B188=PEX_price_12_2021!$B$160,$B188=PEX_price_12_2021!$B$161,$B188=PEX_price_12_2021!$B$162,$B188=PEX_price_12_2021!$B$163,$B188=PEX_price_12_2021!$B$164,$B188=PEX_price_12_2021!$B$165,$B188=PEX_price_12_2021!$B$166,$B188=PEX_price_12_2021!$B$167,$B188=PEX_price_12_2021!$B$168,$B188=PEX_price_12_2021!$B$169,$B188=PEX_price_12_2021!$B$170,$B188=PEX_price_12_2021!$B$171,$B188=PEX_price_12_2021!$B$184,$B188=PEX_price_12_2021!$B$185,$B188=PEX_price_12_2021!$B$186,$B188=PEX_price_12_2021!$B$187),$F188*(1-$F$6),(IF(OR($B188=PEX_price_12_2021!$B$5,$B188=PEX_price_12_2021!$B$6,$B188=PEX_price_12_2021!$B$7,$B188=PEX_price_12_2021!$B$8,$B188=PEX_price_12_2021!$B$9,$B188=PEX_price_12_2021!$B$10,$B188=PEX_price_12_2021!$B$11,$B188=PEX_price_12_2021!$B$12,$B188=PEX_price_12_2021!$B$13,$B188=PEX_price_12_2021!$B$14,$B188=PEX_price_12_2021!$B$15,$B188=PEX_price_12_2021!$B$16,$B188=PEX_price_12_2021!$B$17),$F188*(1-$F$4),$F188*(1-$F$5))))</f>
        <v>#N/A</v>
      </c>
      <c r="O188" s="17"/>
      <c r="P188" s="17"/>
      <c r="Q188" s="17"/>
      <c r="V188" s="47" t="e">
        <f>IF(G188='[1]Прайс 2017'!$G$9,L188,0)</f>
        <v>#N/A</v>
      </c>
      <c r="W188" s="38">
        <f t="shared" si="16"/>
        <v>0</v>
      </c>
    </row>
    <row r="189" spans="1:23">
      <c r="A189" s="36">
        <v>175</v>
      </c>
      <c r="B189" s="3"/>
      <c r="C189" s="37">
        <f t="shared" si="13"/>
        <v>2</v>
      </c>
      <c r="D189" s="53" t="e">
        <f>VLOOKUP($C189,PEX_price_12_2021!$B$5:$G$187,2,0)</f>
        <v>#N/A</v>
      </c>
      <c r="E189" s="54" t="e">
        <f>VLOOKUP(B189,PEX_price_12_2021!B:F,5,0)</f>
        <v>#N/A</v>
      </c>
      <c r="F189" s="55" t="e">
        <f t="shared" si="14"/>
        <v>#N/A</v>
      </c>
      <c r="G189" s="56" t="e">
        <f>VLOOKUP(B189,PEX_price_12_2021!B:G,6,0)</f>
        <v>#N/A</v>
      </c>
      <c r="H189" s="56" t="e">
        <f>VLOOKUP(B189,PEX_price_12_2021!B:G,4,0)</f>
        <v>#N/A</v>
      </c>
      <c r="I189" s="56" t="e">
        <f>VLOOKUP(B189,PEX_price_12_2021!B:G,3,0)</f>
        <v>#N/A</v>
      </c>
      <c r="J189" s="57"/>
      <c r="K189" s="58" t="e">
        <f t="shared" si="19"/>
        <v>#N/A</v>
      </c>
      <c r="L189" s="59" t="e">
        <f t="shared" si="18"/>
        <v>#N/A</v>
      </c>
      <c r="M189" s="60">
        <f t="shared" si="17"/>
        <v>0</v>
      </c>
      <c r="N189" s="61" t="e">
        <f>IF(OR($B189=PEX_price_12_2021!$B$153,$B189=PEX_price_12_2021!$B$154,$B189=PEX_price_12_2021!$B$155,$B189=PEX_price_12_2021!$B$156,$B189=PEX_price_12_2021!$B$157,$B189=PEX_price_12_2021!$B$158,$B189=PEX_price_12_2021!$B$159,$B189=PEX_price_12_2021!$B$160,$B189=PEX_price_12_2021!$B$161,$B189=PEX_price_12_2021!$B$162,$B189=PEX_price_12_2021!$B$163,$B189=PEX_price_12_2021!$B$164,$B189=PEX_price_12_2021!$B$165,$B189=PEX_price_12_2021!$B$166,$B189=PEX_price_12_2021!$B$167,$B189=PEX_price_12_2021!$B$168,$B189=PEX_price_12_2021!$B$169,$B189=PEX_price_12_2021!$B$170,$B189=PEX_price_12_2021!$B$171,$B189=PEX_price_12_2021!$B$184,$B189=PEX_price_12_2021!$B$185,$B189=PEX_price_12_2021!$B$186,$B189=PEX_price_12_2021!$B$187),$F189*(1-$F$6),(IF(OR($B189=PEX_price_12_2021!$B$5,$B189=PEX_price_12_2021!$B$6,$B189=PEX_price_12_2021!$B$7,$B189=PEX_price_12_2021!$B$8,$B189=PEX_price_12_2021!$B$9,$B189=PEX_price_12_2021!$B$10,$B189=PEX_price_12_2021!$B$11,$B189=PEX_price_12_2021!$B$12,$B189=PEX_price_12_2021!$B$13,$B189=PEX_price_12_2021!$B$14,$B189=PEX_price_12_2021!$B$15,$B189=PEX_price_12_2021!$B$16,$B189=PEX_price_12_2021!$B$17),$F189*(1-$F$4),$F189*(1-$F$5))))</f>
        <v>#N/A</v>
      </c>
      <c r="O189" s="17"/>
      <c r="P189" s="17"/>
      <c r="Q189" s="17"/>
      <c r="V189" s="47" t="e">
        <f>IF(G189='[1]Прайс 2017'!$G$9,L189,0)</f>
        <v>#N/A</v>
      </c>
      <c r="W189" s="38">
        <f t="shared" si="16"/>
        <v>0</v>
      </c>
    </row>
    <row r="190" spans="1:23">
      <c r="A190" s="36">
        <v>176</v>
      </c>
      <c r="B190" s="3"/>
      <c r="C190" s="37">
        <f t="shared" si="13"/>
        <v>2</v>
      </c>
      <c r="D190" s="53" t="e">
        <f>VLOOKUP($C190,PEX_price_12_2021!$B$5:$G$187,2,0)</f>
        <v>#N/A</v>
      </c>
      <c r="E190" s="54" t="e">
        <f>VLOOKUP(B190,PEX_price_12_2021!B:F,5,0)</f>
        <v>#N/A</v>
      </c>
      <c r="F190" s="55" t="e">
        <f t="shared" si="14"/>
        <v>#N/A</v>
      </c>
      <c r="G190" s="56" t="e">
        <f>VLOOKUP(B190,PEX_price_12_2021!B:G,6,0)</f>
        <v>#N/A</v>
      </c>
      <c r="H190" s="56" t="e">
        <f>VLOOKUP(B190,PEX_price_12_2021!B:G,4,0)</f>
        <v>#N/A</v>
      </c>
      <c r="I190" s="56" t="e">
        <f>VLOOKUP(B190,PEX_price_12_2021!B:G,3,0)</f>
        <v>#N/A</v>
      </c>
      <c r="J190" s="57"/>
      <c r="K190" s="58" t="e">
        <f t="shared" si="19"/>
        <v>#N/A</v>
      </c>
      <c r="L190" s="59" t="e">
        <f t="shared" si="18"/>
        <v>#N/A</v>
      </c>
      <c r="M190" s="60">
        <f t="shared" si="17"/>
        <v>0</v>
      </c>
      <c r="N190" s="61" t="e">
        <f>IF(OR($B190=PEX_price_12_2021!$B$153,$B190=PEX_price_12_2021!$B$154,$B190=PEX_price_12_2021!$B$155,$B190=PEX_price_12_2021!$B$156,$B190=PEX_price_12_2021!$B$157,$B190=PEX_price_12_2021!$B$158,$B190=PEX_price_12_2021!$B$159,$B190=PEX_price_12_2021!$B$160,$B190=PEX_price_12_2021!$B$161,$B190=PEX_price_12_2021!$B$162,$B190=PEX_price_12_2021!$B$163,$B190=PEX_price_12_2021!$B$164,$B190=PEX_price_12_2021!$B$165,$B190=PEX_price_12_2021!$B$166,$B190=PEX_price_12_2021!$B$167,$B190=PEX_price_12_2021!$B$168,$B190=PEX_price_12_2021!$B$169,$B190=PEX_price_12_2021!$B$170,$B190=PEX_price_12_2021!$B$171,$B190=PEX_price_12_2021!$B$184,$B190=PEX_price_12_2021!$B$185,$B190=PEX_price_12_2021!$B$186,$B190=PEX_price_12_2021!$B$187),$F190*(1-$F$6),(IF(OR($B190=PEX_price_12_2021!$B$5,$B190=PEX_price_12_2021!$B$6,$B190=PEX_price_12_2021!$B$7,$B190=PEX_price_12_2021!$B$8,$B190=PEX_price_12_2021!$B$9,$B190=PEX_price_12_2021!$B$10,$B190=PEX_price_12_2021!$B$11,$B190=PEX_price_12_2021!$B$12,$B190=PEX_price_12_2021!$B$13,$B190=PEX_price_12_2021!$B$14,$B190=PEX_price_12_2021!$B$15,$B190=PEX_price_12_2021!$B$16,$B190=PEX_price_12_2021!$B$17),$F190*(1-$F$4),$F190*(1-$F$5))))</f>
        <v>#N/A</v>
      </c>
      <c r="O190" s="17"/>
      <c r="P190" s="17"/>
      <c r="Q190" s="17"/>
      <c r="V190" s="47" t="e">
        <f>IF(G190='[1]Прайс 2017'!$G$9,L190,0)</f>
        <v>#N/A</v>
      </c>
      <c r="W190" s="38">
        <f t="shared" si="16"/>
        <v>0</v>
      </c>
    </row>
    <row r="191" spans="1:23">
      <c r="A191" s="36">
        <v>177</v>
      </c>
      <c r="B191" s="3"/>
      <c r="C191" s="37">
        <f t="shared" si="13"/>
        <v>2</v>
      </c>
      <c r="D191" s="53" t="e">
        <f>VLOOKUP($C191,PEX_price_12_2021!$B$5:$G$187,2,0)</f>
        <v>#N/A</v>
      </c>
      <c r="E191" s="54" t="e">
        <f>VLOOKUP(B191,PEX_price_12_2021!B:F,5,0)</f>
        <v>#N/A</v>
      </c>
      <c r="F191" s="55" t="e">
        <f t="shared" si="14"/>
        <v>#N/A</v>
      </c>
      <c r="G191" s="56" t="e">
        <f>VLOOKUP(B191,PEX_price_12_2021!B:G,6,0)</f>
        <v>#N/A</v>
      </c>
      <c r="H191" s="56" t="e">
        <f>VLOOKUP(B191,PEX_price_12_2021!B:G,4,0)</f>
        <v>#N/A</v>
      </c>
      <c r="I191" s="56" t="e">
        <f>VLOOKUP(B191,PEX_price_12_2021!B:G,3,0)</f>
        <v>#N/A</v>
      </c>
      <c r="J191" s="57"/>
      <c r="K191" s="58" t="e">
        <f t="shared" si="19"/>
        <v>#N/A</v>
      </c>
      <c r="L191" s="59" t="e">
        <f t="shared" si="18"/>
        <v>#N/A</v>
      </c>
      <c r="M191" s="60">
        <f t="shared" si="17"/>
        <v>0</v>
      </c>
      <c r="N191" s="61" t="e">
        <f>IF(OR($B191=PEX_price_12_2021!$B$153,$B191=PEX_price_12_2021!$B$154,$B191=PEX_price_12_2021!$B$155,$B191=PEX_price_12_2021!$B$156,$B191=PEX_price_12_2021!$B$157,$B191=PEX_price_12_2021!$B$158,$B191=PEX_price_12_2021!$B$159,$B191=PEX_price_12_2021!$B$160,$B191=PEX_price_12_2021!$B$161,$B191=PEX_price_12_2021!$B$162,$B191=PEX_price_12_2021!$B$163,$B191=PEX_price_12_2021!$B$164,$B191=PEX_price_12_2021!$B$165,$B191=PEX_price_12_2021!$B$166,$B191=PEX_price_12_2021!$B$167,$B191=PEX_price_12_2021!$B$168,$B191=PEX_price_12_2021!$B$169,$B191=PEX_price_12_2021!$B$170,$B191=PEX_price_12_2021!$B$171,$B191=PEX_price_12_2021!$B$184,$B191=PEX_price_12_2021!$B$185,$B191=PEX_price_12_2021!$B$186,$B191=PEX_price_12_2021!$B$187),$F191*(1-$F$6),(IF(OR($B191=PEX_price_12_2021!$B$5,$B191=PEX_price_12_2021!$B$6,$B191=PEX_price_12_2021!$B$7,$B191=PEX_price_12_2021!$B$8,$B191=PEX_price_12_2021!$B$9,$B191=PEX_price_12_2021!$B$10,$B191=PEX_price_12_2021!$B$11,$B191=PEX_price_12_2021!$B$12,$B191=PEX_price_12_2021!$B$13,$B191=PEX_price_12_2021!$B$14,$B191=PEX_price_12_2021!$B$15,$B191=PEX_price_12_2021!$B$16,$B191=PEX_price_12_2021!$B$17),$F191*(1-$F$4),$F191*(1-$F$5))))</f>
        <v>#N/A</v>
      </c>
      <c r="O191" s="17"/>
      <c r="P191" s="17"/>
      <c r="Q191" s="17"/>
      <c r="V191" s="47" t="e">
        <f>IF(G191='[1]Прайс 2017'!$G$9,L191,0)</f>
        <v>#N/A</v>
      </c>
      <c r="W191" s="38">
        <f t="shared" si="16"/>
        <v>0</v>
      </c>
    </row>
    <row r="192" spans="1:23">
      <c r="A192" s="36">
        <v>178</v>
      </c>
      <c r="B192" s="3"/>
      <c r="C192" s="37">
        <f t="shared" si="13"/>
        <v>2</v>
      </c>
      <c r="D192" s="53" t="e">
        <f>VLOOKUP($C192,PEX_price_12_2021!$B$5:$G$187,2,0)</f>
        <v>#N/A</v>
      </c>
      <c r="E192" s="54" t="e">
        <f>VLOOKUP(B192,PEX_price_12_2021!B:F,5,0)</f>
        <v>#N/A</v>
      </c>
      <c r="F192" s="55" t="e">
        <f t="shared" si="14"/>
        <v>#N/A</v>
      </c>
      <c r="G192" s="56" t="e">
        <f>VLOOKUP(B192,PEX_price_12_2021!B:G,6,0)</f>
        <v>#N/A</v>
      </c>
      <c r="H192" s="56" t="e">
        <f>VLOOKUP(B192,PEX_price_12_2021!B:G,4,0)</f>
        <v>#N/A</v>
      </c>
      <c r="I192" s="56" t="e">
        <f>VLOOKUP(B192,PEX_price_12_2021!B:G,3,0)</f>
        <v>#N/A</v>
      </c>
      <c r="J192" s="57"/>
      <c r="K192" s="58" t="e">
        <f t="shared" si="19"/>
        <v>#N/A</v>
      </c>
      <c r="L192" s="59" t="e">
        <f t="shared" si="18"/>
        <v>#N/A</v>
      </c>
      <c r="M192" s="60">
        <f t="shared" si="17"/>
        <v>0</v>
      </c>
      <c r="N192" s="61" t="e">
        <f>IF(OR($B192=PEX_price_12_2021!$B$153,$B192=PEX_price_12_2021!$B$154,$B192=PEX_price_12_2021!$B$155,$B192=PEX_price_12_2021!$B$156,$B192=PEX_price_12_2021!$B$157,$B192=PEX_price_12_2021!$B$158,$B192=PEX_price_12_2021!$B$159,$B192=PEX_price_12_2021!$B$160,$B192=PEX_price_12_2021!$B$161,$B192=PEX_price_12_2021!$B$162,$B192=PEX_price_12_2021!$B$163,$B192=PEX_price_12_2021!$B$164,$B192=PEX_price_12_2021!$B$165,$B192=PEX_price_12_2021!$B$166,$B192=PEX_price_12_2021!$B$167,$B192=PEX_price_12_2021!$B$168,$B192=PEX_price_12_2021!$B$169,$B192=PEX_price_12_2021!$B$170,$B192=PEX_price_12_2021!$B$171,$B192=PEX_price_12_2021!$B$184,$B192=PEX_price_12_2021!$B$185,$B192=PEX_price_12_2021!$B$186,$B192=PEX_price_12_2021!$B$187),$F192*(1-$F$6),(IF(OR($B192=PEX_price_12_2021!$B$5,$B192=PEX_price_12_2021!$B$6,$B192=PEX_price_12_2021!$B$7,$B192=PEX_price_12_2021!$B$8,$B192=PEX_price_12_2021!$B$9,$B192=PEX_price_12_2021!$B$10,$B192=PEX_price_12_2021!$B$11,$B192=PEX_price_12_2021!$B$12,$B192=PEX_price_12_2021!$B$13,$B192=PEX_price_12_2021!$B$14,$B192=PEX_price_12_2021!$B$15,$B192=PEX_price_12_2021!$B$16,$B192=PEX_price_12_2021!$B$17),$F192*(1-$F$4),$F192*(1-$F$5))))</f>
        <v>#N/A</v>
      </c>
      <c r="O192" s="17"/>
      <c r="P192" s="17"/>
      <c r="Q192" s="17"/>
      <c r="V192" s="47" t="e">
        <f>IF(G192='[1]Прайс 2017'!$G$9,L192,0)</f>
        <v>#N/A</v>
      </c>
      <c r="W192" s="38">
        <f t="shared" si="16"/>
        <v>0</v>
      </c>
    </row>
    <row r="193" spans="1:23">
      <c r="A193" s="36">
        <v>179</v>
      </c>
      <c r="B193" s="3"/>
      <c r="C193" s="37">
        <f t="shared" si="13"/>
        <v>2</v>
      </c>
      <c r="D193" s="53" t="e">
        <f>VLOOKUP($C193,PEX_price_12_2021!$B$5:$G$187,2,0)</f>
        <v>#N/A</v>
      </c>
      <c r="E193" s="54" t="e">
        <f>VLOOKUP(B193,PEX_price_12_2021!B:F,5,0)</f>
        <v>#N/A</v>
      </c>
      <c r="F193" s="55" t="e">
        <f t="shared" si="14"/>
        <v>#N/A</v>
      </c>
      <c r="G193" s="56" t="e">
        <f>VLOOKUP(B193,PEX_price_12_2021!B:G,6,0)</f>
        <v>#N/A</v>
      </c>
      <c r="H193" s="56" t="e">
        <f>VLOOKUP(B193,PEX_price_12_2021!B:G,4,0)</f>
        <v>#N/A</v>
      </c>
      <c r="I193" s="56" t="e">
        <f>VLOOKUP(B193,PEX_price_12_2021!B:G,3,0)</f>
        <v>#N/A</v>
      </c>
      <c r="J193" s="57"/>
      <c r="K193" s="58" t="e">
        <f t="shared" si="19"/>
        <v>#N/A</v>
      </c>
      <c r="L193" s="59" t="e">
        <f t="shared" si="18"/>
        <v>#N/A</v>
      </c>
      <c r="M193" s="60">
        <f t="shared" si="17"/>
        <v>0</v>
      </c>
      <c r="N193" s="61" t="e">
        <f>IF(OR($B193=PEX_price_12_2021!$B$153,$B193=PEX_price_12_2021!$B$154,$B193=PEX_price_12_2021!$B$155,$B193=PEX_price_12_2021!$B$156,$B193=PEX_price_12_2021!$B$157,$B193=PEX_price_12_2021!$B$158,$B193=PEX_price_12_2021!$B$159,$B193=PEX_price_12_2021!$B$160,$B193=PEX_price_12_2021!$B$161,$B193=PEX_price_12_2021!$B$162,$B193=PEX_price_12_2021!$B$163,$B193=PEX_price_12_2021!$B$164,$B193=PEX_price_12_2021!$B$165,$B193=PEX_price_12_2021!$B$166,$B193=PEX_price_12_2021!$B$167,$B193=PEX_price_12_2021!$B$168,$B193=PEX_price_12_2021!$B$169,$B193=PEX_price_12_2021!$B$170,$B193=PEX_price_12_2021!$B$171,$B193=PEX_price_12_2021!$B$184,$B193=PEX_price_12_2021!$B$185,$B193=PEX_price_12_2021!$B$186,$B193=PEX_price_12_2021!$B$187),$F193*(1-$F$6),(IF(OR($B193=PEX_price_12_2021!$B$5,$B193=PEX_price_12_2021!$B$6,$B193=PEX_price_12_2021!$B$7,$B193=PEX_price_12_2021!$B$8,$B193=PEX_price_12_2021!$B$9,$B193=PEX_price_12_2021!$B$10,$B193=PEX_price_12_2021!$B$11,$B193=PEX_price_12_2021!$B$12,$B193=PEX_price_12_2021!$B$13,$B193=PEX_price_12_2021!$B$14,$B193=PEX_price_12_2021!$B$15,$B193=PEX_price_12_2021!$B$16,$B193=PEX_price_12_2021!$B$17),$F193*(1-$F$4),$F193*(1-$F$5))))</f>
        <v>#N/A</v>
      </c>
      <c r="O193" s="17"/>
      <c r="P193" s="17"/>
      <c r="Q193" s="17"/>
      <c r="V193" s="47" t="e">
        <f>IF(G193='[1]Прайс 2017'!$G$9,L193,0)</f>
        <v>#N/A</v>
      </c>
      <c r="W193" s="38">
        <f t="shared" si="16"/>
        <v>0</v>
      </c>
    </row>
    <row r="194" spans="1:23">
      <c r="A194" s="36">
        <v>180</v>
      </c>
      <c r="B194" s="3"/>
      <c r="C194" s="37">
        <f t="shared" si="13"/>
        <v>2</v>
      </c>
      <c r="D194" s="53" t="e">
        <f>VLOOKUP($C194,PEX_price_12_2021!$B$5:$G$187,2,0)</f>
        <v>#N/A</v>
      </c>
      <c r="E194" s="54" t="e">
        <f>VLOOKUP(B194,PEX_price_12_2021!B:F,5,0)</f>
        <v>#N/A</v>
      </c>
      <c r="F194" s="55" t="e">
        <f t="shared" si="14"/>
        <v>#N/A</v>
      </c>
      <c r="G194" s="56" t="e">
        <f>VLOOKUP(B194,PEX_price_12_2021!B:G,6,0)</f>
        <v>#N/A</v>
      </c>
      <c r="H194" s="56" t="e">
        <f>VLOOKUP(B194,PEX_price_12_2021!B:G,4,0)</f>
        <v>#N/A</v>
      </c>
      <c r="I194" s="56" t="e">
        <f>VLOOKUP(B194,PEX_price_12_2021!B:G,3,0)</f>
        <v>#N/A</v>
      </c>
      <c r="J194" s="57"/>
      <c r="K194" s="58" t="e">
        <f t="shared" si="19"/>
        <v>#N/A</v>
      </c>
      <c r="L194" s="59" t="e">
        <f t="shared" si="18"/>
        <v>#N/A</v>
      </c>
      <c r="M194" s="60">
        <f t="shared" si="17"/>
        <v>0</v>
      </c>
      <c r="N194" s="61" t="e">
        <f>IF(OR($B194=PEX_price_12_2021!$B$153,$B194=PEX_price_12_2021!$B$154,$B194=PEX_price_12_2021!$B$155,$B194=PEX_price_12_2021!$B$156,$B194=PEX_price_12_2021!$B$157,$B194=PEX_price_12_2021!$B$158,$B194=PEX_price_12_2021!$B$159,$B194=PEX_price_12_2021!$B$160,$B194=PEX_price_12_2021!$B$161,$B194=PEX_price_12_2021!$B$162,$B194=PEX_price_12_2021!$B$163,$B194=PEX_price_12_2021!$B$164,$B194=PEX_price_12_2021!$B$165,$B194=PEX_price_12_2021!$B$166,$B194=PEX_price_12_2021!$B$167,$B194=PEX_price_12_2021!$B$168,$B194=PEX_price_12_2021!$B$169,$B194=PEX_price_12_2021!$B$170,$B194=PEX_price_12_2021!$B$171,$B194=PEX_price_12_2021!$B$184,$B194=PEX_price_12_2021!$B$185,$B194=PEX_price_12_2021!$B$186,$B194=PEX_price_12_2021!$B$187),$F194*(1-$F$6),(IF(OR($B194=PEX_price_12_2021!$B$5,$B194=PEX_price_12_2021!$B$6,$B194=PEX_price_12_2021!$B$7,$B194=PEX_price_12_2021!$B$8,$B194=PEX_price_12_2021!$B$9,$B194=PEX_price_12_2021!$B$10,$B194=PEX_price_12_2021!$B$11,$B194=PEX_price_12_2021!$B$12,$B194=PEX_price_12_2021!$B$13,$B194=PEX_price_12_2021!$B$14,$B194=PEX_price_12_2021!$B$15,$B194=PEX_price_12_2021!$B$16,$B194=PEX_price_12_2021!$B$17),$F194*(1-$F$4),$F194*(1-$F$5))))</f>
        <v>#N/A</v>
      </c>
      <c r="O194" s="17"/>
      <c r="P194" s="17"/>
      <c r="Q194" s="17"/>
      <c r="V194" s="47" t="e">
        <f>IF(G194='[1]Прайс 2017'!$G$9,L194,0)</f>
        <v>#N/A</v>
      </c>
      <c r="W194" s="38">
        <f t="shared" si="16"/>
        <v>0</v>
      </c>
    </row>
    <row r="195" spans="1:23">
      <c r="A195" s="36">
        <v>181</v>
      </c>
      <c r="B195" s="3"/>
      <c r="C195" s="37">
        <f t="shared" si="13"/>
        <v>2</v>
      </c>
      <c r="D195" s="53" t="e">
        <f>VLOOKUP($C195,PEX_price_12_2021!$B$5:$G$187,2,0)</f>
        <v>#N/A</v>
      </c>
      <c r="E195" s="54" t="e">
        <f>VLOOKUP(B195,PEX_price_12_2021!B:F,5,0)</f>
        <v>#N/A</v>
      </c>
      <c r="F195" s="55" t="e">
        <f t="shared" si="14"/>
        <v>#N/A</v>
      </c>
      <c r="G195" s="56" t="e">
        <f>VLOOKUP(B195,PEX_price_12_2021!B:G,6,0)</f>
        <v>#N/A</v>
      </c>
      <c r="H195" s="56" t="e">
        <f>VLOOKUP(B195,PEX_price_12_2021!B:G,4,0)</f>
        <v>#N/A</v>
      </c>
      <c r="I195" s="56" t="e">
        <f>VLOOKUP(B195,PEX_price_12_2021!B:G,3,0)</f>
        <v>#N/A</v>
      </c>
      <c r="J195" s="57"/>
      <c r="K195" s="58" t="e">
        <f t="shared" si="19"/>
        <v>#N/A</v>
      </c>
      <c r="L195" s="59" t="e">
        <f t="shared" si="18"/>
        <v>#N/A</v>
      </c>
      <c r="M195" s="60">
        <f t="shared" si="17"/>
        <v>0</v>
      </c>
      <c r="N195" s="61" t="e">
        <f>IF(OR($B195=PEX_price_12_2021!$B$153,$B195=PEX_price_12_2021!$B$154,$B195=PEX_price_12_2021!$B$155,$B195=PEX_price_12_2021!$B$156,$B195=PEX_price_12_2021!$B$157,$B195=PEX_price_12_2021!$B$158,$B195=PEX_price_12_2021!$B$159,$B195=PEX_price_12_2021!$B$160,$B195=PEX_price_12_2021!$B$161,$B195=PEX_price_12_2021!$B$162,$B195=PEX_price_12_2021!$B$163,$B195=PEX_price_12_2021!$B$164,$B195=PEX_price_12_2021!$B$165,$B195=PEX_price_12_2021!$B$166,$B195=PEX_price_12_2021!$B$167,$B195=PEX_price_12_2021!$B$168,$B195=PEX_price_12_2021!$B$169,$B195=PEX_price_12_2021!$B$170,$B195=PEX_price_12_2021!$B$171,$B195=PEX_price_12_2021!$B$184,$B195=PEX_price_12_2021!$B$185,$B195=PEX_price_12_2021!$B$186,$B195=PEX_price_12_2021!$B$187),$F195*(1-$F$6),(IF(OR($B195=PEX_price_12_2021!$B$5,$B195=PEX_price_12_2021!$B$6,$B195=PEX_price_12_2021!$B$7,$B195=PEX_price_12_2021!$B$8,$B195=PEX_price_12_2021!$B$9,$B195=PEX_price_12_2021!$B$10,$B195=PEX_price_12_2021!$B$11,$B195=PEX_price_12_2021!$B$12,$B195=PEX_price_12_2021!$B$13,$B195=PEX_price_12_2021!$B$14,$B195=PEX_price_12_2021!$B$15,$B195=PEX_price_12_2021!$B$16,$B195=PEX_price_12_2021!$B$17),$F195*(1-$F$4),$F195*(1-$F$5))))</f>
        <v>#N/A</v>
      </c>
      <c r="O195" s="17"/>
      <c r="P195" s="17"/>
      <c r="Q195" s="17"/>
      <c r="V195" s="47" t="e">
        <f>IF(G195='[1]Прайс 2017'!$G$9,L195,0)</f>
        <v>#N/A</v>
      </c>
      <c r="W195" s="38">
        <f t="shared" si="16"/>
        <v>0</v>
      </c>
    </row>
    <row r="196" spans="1:23">
      <c r="A196" s="36">
        <v>182</v>
      </c>
      <c r="B196" s="3"/>
      <c r="C196" s="37">
        <f t="shared" si="13"/>
        <v>2</v>
      </c>
      <c r="D196" s="53" t="e">
        <f>VLOOKUP($C196,PEX_price_12_2021!$B$5:$G$187,2,0)</f>
        <v>#N/A</v>
      </c>
      <c r="E196" s="54" t="e">
        <f>VLOOKUP(B196,PEX_price_12_2021!B:F,5,0)</f>
        <v>#N/A</v>
      </c>
      <c r="F196" s="55" t="e">
        <f t="shared" si="14"/>
        <v>#N/A</v>
      </c>
      <c r="G196" s="56" t="e">
        <f>VLOOKUP(B196,PEX_price_12_2021!B:G,6,0)</f>
        <v>#N/A</v>
      </c>
      <c r="H196" s="56" t="e">
        <f>VLOOKUP(B196,PEX_price_12_2021!B:G,4,0)</f>
        <v>#N/A</v>
      </c>
      <c r="I196" s="56" t="e">
        <f>VLOOKUP(B196,PEX_price_12_2021!B:G,3,0)</f>
        <v>#N/A</v>
      </c>
      <c r="J196" s="57"/>
      <c r="K196" s="58" t="e">
        <f t="shared" si="19"/>
        <v>#N/A</v>
      </c>
      <c r="L196" s="59" t="e">
        <f t="shared" si="18"/>
        <v>#N/A</v>
      </c>
      <c r="M196" s="60">
        <f t="shared" si="17"/>
        <v>0</v>
      </c>
      <c r="N196" s="61" t="e">
        <f>IF(OR($B196=PEX_price_12_2021!$B$153,$B196=PEX_price_12_2021!$B$154,$B196=PEX_price_12_2021!$B$155,$B196=PEX_price_12_2021!$B$156,$B196=PEX_price_12_2021!$B$157,$B196=PEX_price_12_2021!$B$158,$B196=PEX_price_12_2021!$B$159,$B196=PEX_price_12_2021!$B$160,$B196=PEX_price_12_2021!$B$161,$B196=PEX_price_12_2021!$B$162,$B196=PEX_price_12_2021!$B$163,$B196=PEX_price_12_2021!$B$164,$B196=PEX_price_12_2021!$B$165,$B196=PEX_price_12_2021!$B$166,$B196=PEX_price_12_2021!$B$167,$B196=PEX_price_12_2021!$B$168,$B196=PEX_price_12_2021!$B$169,$B196=PEX_price_12_2021!$B$170,$B196=PEX_price_12_2021!$B$171,$B196=PEX_price_12_2021!$B$184,$B196=PEX_price_12_2021!$B$185,$B196=PEX_price_12_2021!$B$186,$B196=PEX_price_12_2021!$B$187),$F196*(1-$F$6),(IF(OR($B196=PEX_price_12_2021!$B$5,$B196=PEX_price_12_2021!$B$6,$B196=PEX_price_12_2021!$B$7,$B196=PEX_price_12_2021!$B$8,$B196=PEX_price_12_2021!$B$9,$B196=PEX_price_12_2021!$B$10,$B196=PEX_price_12_2021!$B$11,$B196=PEX_price_12_2021!$B$12,$B196=PEX_price_12_2021!$B$13,$B196=PEX_price_12_2021!$B$14,$B196=PEX_price_12_2021!$B$15,$B196=PEX_price_12_2021!$B$16,$B196=PEX_price_12_2021!$B$17),$F196*(1-$F$4),$F196*(1-$F$5))))</f>
        <v>#N/A</v>
      </c>
      <c r="O196" s="17"/>
      <c r="P196" s="17"/>
      <c r="Q196" s="17"/>
      <c r="V196" s="47" t="e">
        <f>IF(G196='[1]Прайс 2017'!$G$9,L196,0)</f>
        <v>#N/A</v>
      </c>
      <c r="W196" s="38">
        <f t="shared" si="16"/>
        <v>0</v>
      </c>
    </row>
    <row r="197" spans="1:23">
      <c r="A197" s="36">
        <v>183</v>
      </c>
      <c r="B197" s="3"/>
      <c r="C197" s="37">
        <f t="shared" si="13"/>
        <v>2</v>
      </c>
      <c r="D197" s="53" t="e">
        <f>VLOOKUP($C197,PEX_price_12_2021!$B$5:$G$187,2,0)</f>
        <v>#N/A</v>
      </c>
      <c r="E197" s="54" t="e">
        <f>VLOOKUP(B197,PEX_price_12_2021!B:F,5,0)</f>
        <v>#N/A</v>
      </c>
      <c r="F197" s="55" t="e">
        <f t="shared" si="14"/>
        <v>#N/A</v>
      </c>
      <c r="G197" s="56" t="e">
        <f>VLOOKUP(B197,PEX_price_12_2021!B:G,6,0)</f>
        <v>#N/A</v>
      </c>
      <c r="H197" s="56" t="e">
        <f>VLOOKUP(B197,PEX_price_12_2021!B:G,4,0)</f>
        <v>#N/A</v>
      </c>
      <c r="I197" s="56" t="e">
        <f>VLOOKUP(B197,PEX_price_12_2021!B:G,3,0)</f>
        <v>#N/A</v>
      </c>
      <c r="J197" s="57"/>
      <c r="K197" s="58" t="e">
        <f t="shared" si="19"/>
        <v>#N/A</v>
      </c>
      <c r="L197" s="59" t="e">
        <f t="shared" si="18"/>
        <v>#N/A</v>
      </c>
      <c r="M197" s="60">
        <f t="shared" si="17"/>
        <v>0</v>
      </c>
      <c r="N197" s="61" t="e">
        <f>IF(OR($B197=PEX_price_12_2021!$B$153,$B197=PEX_price_12_2021!$B$154,$B197=PEX_price_12_2021!$B$155,$B197=PEX_price_12_2021!$B$156,$B197=PEX_price_12_2021!$B$157,$B197=PEX_price_12_2021!$B$158,$B197=PEX_price_12_2021!$B$159,$B197=PEX_price_12_2021!$B$160,$B197=PEX_price_12_2021!$B$161,$B197=PEX_price_12_2021!$B$162,$B197=PEX_price_12_2021!$B$163,$B197=PEX_price_12_2021!$B$164,$B197=PEX_price_12_2021!$B$165,$B197=PEX_price_12_2021!$B$166,$B197=PEX_price_12_2021!$B$167,$B197=PEX_price_12_2021!$B$168,$B197=PEX_price_12_2021!$B$169,$B197=PEX_price_12_2021!$B$170,$B197=PEX_price_12_2021!$B$171,$B197=PEX_price_12_2021!$B$184,$B197=PEX_price_12_2021!$B$185,$B197=PEX_price_12_2021!$B$186,$B197=PEX_price_12_2021!$B$187),$F197*(1-$F$6),(IF(OR($B197=PEX_price_12_2021!$B$5,$B197=PEX_price_12_2021!$B$6,$B197=PEX_price_12_2021!$B$7,$B197=PEX_price_12_2021!$B$8,$B197=PEX_price_12_2021!$B$9,$B197=PEX_price_12_2021!$B$10,$B197=PEX_price_12_2021!$B$11,$B197=PEX_price_12_2021!$B$12,$B197=PEX_price_12_2021!$B$13,$B197=PEX_price_12_2021!$B$14,$B197=PEX_price_12_2021!$B$15,$B197=PEX_price_12_2021!$B$16,$B197=PEX_price_12_2021!$B$17),$F197*(1-$F$4),$F197*(1-$F$5))))</f>
        <v>#N/A</v>
      </c>
      <c r="O197" s="17"/>
      <c r="P197" s="17"/>
      <c r="Q197" s="17"/>
      <c r="V197" s="47" t="e">
        <f>IF(G197='[1]Прайс 2017'!$G$9,L197,0)</f>
        <v>#N/A</v>
      </c>
      <c r="W197" s="38">
        <f t="shared" si="16"/>
        <v>0</v>
      </c>
    </row>
    <row r="198" spans="1:23">
      <c r="A198" s="36">
        <v>184</v>
      </c>
      <c r="B198" s="3"/>
      <c r="C198" s="37">
        <f t="shared" si="13"/>
        <v>2</v>
      </c>
      <c r="D198" s="53" t="e">
        <f>VLOOKUP($C198,PEX_price_12_2021!$B$5:$G$187,2,0)</f>
        <v>#N/A</v>
      </c>
      <c r="E198" s="54" t="e">
        <f>VLOOKUP(B198,PEX_price_12_2021!B:F,5,0)</f>
        <v>#N/A</v>
      </c>
      <c r="F198" s="55" t="e">
        <f t="shared" si="14"/>
        <v>#N/A</v>
      </c>
      <c r="G198" s="56" t="e">
        <f>VLOOKUP(B198,PEX_price_12_2021!B:G,6,0)</f>
        <v>#N/A</v>
      </c>
      <c r="H198" s="56" t="e">
        <f>VLOOKUP(B198,PEX_price_12_2021!B:G,4,0)</f>
        <v>#N/A</v>
      </c>
      <c r="I198" s="56" t="e">
        <f>VLOOKUP(B198,PEX_price_12_2021!B:G,3,0)</f>
        <v>#N/A</v>
      </c>
      <c r="J198" s="57"/>
      <c r="K198" s="58" t="e">
        <f t="shared" si="19"/>
        <v>#N/A</v>
      </c>
      <c r="L198" s="59" t="e">
        <f t="shared" si="18"/>
        <v>#N/A</v>
      </c>
      <c r="M198" s="60">
        <f t="shared" si="17"/>
        <v>0</v>
      </c>
      <c r="N198" s="61" t="e">
        <f>IF(OR($B198=PEX_price_12_2021!$B$153,$B198=PEX_price_12_2021!$B$154,$B198=PEX_price_12_2021!$B$155,$B198=PEX_price_12_2021!$B$156,$B198=PEX_price_12_2021!$B$157,$B198=PEX_price_12_2021!$B$158,$B198=PEX_price_12_2021!$B$159,$B198=PEX_price_12_2021!$B$160,$B198=PEX_price_12_2021!$B$161,$B198=PEX_price_12_2021!$B$162,$B198=PEX_price_12_2021!$B$163,$B198=PEX_price_12_2021!$B$164,$B198=PEX_price_12_2021!$B$165,$B198=PEX_price_12_2021!$B$166,$B198=PEX_price_12_2021!$B$167,$B198=PEX_price_12_2021!$B$168,$B198=PEX_price_12_2021!$B$169,$B198=PEX_price_12_2021!$B$170,$B198=PEX_price_12_2021!$B$171,$B198=PEX_price_12_2021!$B$184,$B198=PEX_price_12_2021!$B$185,$B198=PEX_price_12_2021!$B$186,$B198=PEX_price_12_2021!$B$187),$F198*(1-$F$6),(IF(OR($B198=PEX_price_12_2021!$B$5,$B198=PEX_price_12_2021!$B$6,$B198=PEX_price_12_2021!$B$7,$B198=PEX_price_12_2021!$B$8,$B198=PEX_price_12_2021!$B$9,$B198=PEX_price_12_2021!$B$10,$B198=PEX_price_12_2021!$B$11,$B198=PEX_price_12_2021!$B$12,$B198=PEX_price_12_2021!$B$13,$B198=PEX_price_12_2021!$B$14,$B198=PEX_price_12_2021!$B$15,$B198=PEX_price_12_2021!$B$16,$B198=PEX_price_12_2021!$B$17),$F198*(1-$F$4),$F198*(1-$F$5))))</f>
        <v>#N/A</v>
      </c>
      <c r="O198" s="17"/>
      <c r="P198" s="17"/>
      <c r="Q198" s="17"/>
      <c r="V198" s="47" t="e">
        <f>IF(G198='[1]Прайс 2017'!$G$9,L198,0)</f>
        <v>#N/A</v>
      </c>
      <c r="W198" s="38">
        <f t="shared" si="16"/>
        <v>0</v>
      </c>
    </row>
    <row r="199" spans="1:23">
      <c r="A199" s="36">
        <v>185</v>
      </c>
      <c r="B199" s="3"/>
      <c r="C199" s="37">
        <f t="shared" si="13"/>
        <v>2</v>
      </c>
      <c r="D199" s="53" t="e">
        <f>VLOOKUP($C199,PEX_price_12_2021!$B$5:$G$187,2,0)</f>
        <v>#N/A</v>
      </c>
      <c r="E199" s="54" t="e">
        <f>VLOOKUP(B199,PEX_price_12_2021!B:F,5,0)</f>
        <v>#N/A</v>
      </c>
      <c r="F199" s="55" t="e">
        <f t="shared" si="14"/>
        <v>#N/A</v>
      </c>
      <c r="G199" s="56" t="e">
        <f>VLOOKUP(B199,PEX_price_12_2021!B:G,6,0)</f>
        <v>#N/A</v>
      </c>
      <c r="H199" s="56" t="e">
        <f>VLOOKUP(B199,PEX_price_12_2021!B:G,4,0)</f>
        <v>#N/A</v>
      </c>
      <c r="I199" s="56" t="e">
        <f>VLOOKUP(B199,PEX_price_12_2021!B:G,3,0)</f>
        <v>#N/A</v>
      </c>
      <c r="J199" s="57"/>
      <c r="K199" s="58" t="e">
        <f t="shared" si="19"/>
        <v>#N/A</v>
      </c>
      <c r="L199" s="59" t="e">
        <f t="shared" si="18"/>
        <v>#N/A</v>
      </c>
      <c r="M199" s="60">
        <f t="shared" si="17"/>
        <v>0</v>
      </c>
      <c r="N199" s="61" t="e">
        <f>IF(OR($B199=PEX_price_12_2021!$B$153,$B199=PEX_price_12_2021!$B$154,$B199=PEX_price_12_2021!$B$155,$B199=PEX_price_12_2021!$B$156,$B199=PEX_price_12_2021!$B$157,$B199=PEX_price_12_2021!$B$158,$B199=PEX_price_12_2021!$B$159,$B199=PEX_price_12_2021!$B$160,$B199=PEX_price_12_2021!$B$161,$B199=PEX_price_12_2021!$B$162,$B199=PEX_price_12_2021!$B$163,$B199=PEX_price_12_2021!$B$164,$B199=PEX_price_12_2021!$B$165,$B199=PEX_price_12_2021!$B$166,$B199=PEX_price_12_2021!$B$167,$B199=PEX_price_12_2021!$B$168,$B199=PEX_price_12_2021!$B$169,$B199=PEX_price_12_2021!$B$170,$B199=PEX_price_12_2021!$B$171,$B199=PEX_price_12_2021!$B$184,$B199=PEX_price_12_2021!$B$185,$B199=PEX_price_12_2021!$B$186,$B199=PEX_price_12_2021!$B$187),$F199*(1-$F$6),(IF(OR($B199=PEX_price_12_2021!$B$5,$B199=PEX_price_12_2021!$B$6,$B199=PEX_price_12_2021!$B$7,$B199=PEX_price_12_2021!$B$8,$B199=PEX_price_12_2021!$B$9,$B199=PEX_price_12_2021!$B$10,$B199=PEX_price_12_2021!$B$11,$B199=PEX_price_12_2021!$B$12,$B199=PEX_price_12_2021!$B$13,$B199=PEX_price_12_2021!$B$14,$B199=PEX_price_12_2021!$B$15,$B199=PEX_price_12_2021!$B$16,$B199=PEX_price_12_2021!$B$17),$F199*(1-$F$4),$F199*(1-$F$5))))</f>
        <v>#N/A</v>
      </c>
      <c r="O199" s="17"/>
      <c r="P199" s="17"/>
      <c r="Q199" s="17"/>
      <c r="V199" s="47" t="e">
        <f>IF(G199='[1]Прайс 2017'!$G$9,L199,0)</f>
        <v>#N/A</v>
      </c>
      <c r="W199" s="38">
        <f t="shared" si="16"/>
        <v>0</v>
      </c>
    </row>
    <row r="200" spans="1:23">
      <c r="A200" s="36">
        <v>186</v>
      </c>
      <c r="B200" s="3"/>
      <c r="C200" s="37">
        <f t="shared" si="13"/>
        <v>2</v>
      </c>
      <c r="D200" s="53" t="e">
        <f>VLOOKUP($C200,PEX_price_12_2021!$B$5:$G$187,2,0)</f>
        <v>#N/A</v>
      </c>
      <c r="E200" s="54" t="e">
        <f>VLOOKUP(B200,PEX_price_12_2021!B:F,5,0)</f>
        <v>#N/A</v>
      </c>
      <c r="F200" s="55" t="e">
        <f t="shared" si="14"/>
        <v>#N/A</v>
      </c>
      <c r="G200" s="56" t="e">
        <f>VLOOKUP(B200,PEX_price_12_2021!B:G,6,0)</f>
        <v>#N/A</v>
      </c>
      <c r="H200" s="56" t="e">
        <f>VLOOKUP(B200,PEX_price_12_2021!B:G,4,0)</f>
        <v>#N/A</v>
      </c>
      <c r="I200" s="56" t="e">
        <f>VLOOKUP(B200,PEX_price_12_2021!B:G,3,0)</f>
        <v>#N/A</v>
      </c>
      <c r="J200" s="57"/>
      <c r="K200" s="58" t="e">
        <f t="shared" si="19"/>
        <v>#N/A</v>
      </c>
      <c r="L200" s="59" t="e">
        <f t="shared" si="18"/>
        <v>#N/A</v>
      </c>
      <c r="M200" s="60">
        <f t="shared" si="17"/>
        <v>0</v>
      </c>
      <c r="N200" s="61" t="e">
        <f>IF(OR($B200=PEX_price_12_2021!$B$153,$B200=PEX_price_12_2021!$B$154,$B200=PEX_price_12_2021!$B$155,$B200=PEX_price_12_2021!$B$156,$B200=PEX_price_12_2021!$B$157,$B200=PEX_price_12_2021!$B$158,$B200=PEX_price_12_2021!$B$159,$B200=PEX_price_12_2021!$B$160,$B200=PEX_price_12_2021!$B$161,$B200=PEX_price_12_2021!$B$162,$B200=PEX_price_12_2021!$B$163,$B200=PEX_price_12_2021!$B$164,$B200=PEX_price_12_2021!$B$165,$B200=PEX_price_12_2021!$B$166,$B200=PEX_price_12_2021!$B$167,$B200=PEX_price_12_2021!$B$168,$B200=PEX_price_12_2021!$B$169,$B200=PEX_price_12_2021!$B$170,$B200=PEX_price_12_2021!$B$171,$B200=PEX_price_12_2021!$B$184,$B200=PEX_price_12_2021!$B$185,$B200=PEX_price_12_2021!$B$186,$B200=PEX_price_12_2021!$B$187),$F200*(1-$F$6),(IF(OR($B200=PEX_price_12_2021!$B$5,$B200=PEX_price_12_2021!$B$6,$B200=PEX_price_12_2021!$B$7,$B200=PEX_price_12_2021!$B$8,$B200=PEX_price_12_2021!$B$9,$B200=PEX_price_12_2021!$B$10,$B200=PEX_price_12_2021!$B$11,$B200=PEX_price_12_2021!$B$12,$B200=PEX_price_12_2021!$B$13,$B200=PEX_price_12_2021!$B$14,$B200=PEX_price_12_2021!$B$15,$B200=PEX_price_12_2021!$B$16,$B200=PEX_price_12_2021!$B$17),$F200*(1-$F$4),$F200*(1-$F$5))))</f>
        <v>#N/A</v>
      </c>
      <c r="O200" s="17"/>
      <c r="P200" s="17"/>
      <c r="Q200" s="17"/>
      <c r="V200" s="47" t="e">
        <f>IF(G200='[1]Прайс 2017'!$G$9,L200,0)</f>
        <v>#N/A</v>
      </c>
      <c r="W200" s="38">
        <f t="shared" si="16"/>
        <v>0</v>
      </c>
    </row>
    <row r="201" spans="1:23">
      <c r="A201" s="36">
        <v>187</v>
      </c>
      <c r="B201" s="3"/>
      <c r="C201" s="37">
        <f t="shared" si="13"/>
        <v>2</v>
      </c>
      <c r="D201" s="53" t="e">
        <f>VLOOKUP($C201,PEX_price_12_2021!$B$5:$G$187,2,0)</f>
        <v>#N/A</v>
      </c>
      <c r="E201" s="54" t="e">
        <f>VLOOKUP(B201,PEX_price_12_2021!B:F,5,0)</f>
        <v>#N/A</v>
      </c>
      <c r="F201" s="55" t="e">
        <f t="shared" si="14"/>
        <v>#N/A</v>
      </c>
      <c r="G201" s="56" t="e">
        <f>VLOOKUP(B201,PEX_price_12_2021!B:G,6,0)</f>
        <v>#N/A</v>
      </c>
      <c r="H201" s="56" t="e">
        <f>VLOOKUP(B201,PEX_price_12_2021!B:G,4,0)</f>
        <v>#N/A</v>
      </c>
      <c r="I201" s="56" t="e">
        <f>VLOOKUP(B201,PEX_price_12_2021!B:G,3,0)</f>
        <v>#N/A</v>
      </c>
      <c r="J201" s="57"/>
      <c r="K201" s="58" t="e">
        <f t="shared" si="19"/>
        <v>#N/A</v>
      </c>
      <c r="L201" s="59" t="e">
        <f t="shared" si="18"/>
        <v>#N/A</v>
      </c>
      <c r="M201" s="60">
        <f t="shared" si="17"/>
        <v>0</v>
      </c>
      <c r="N201" s="61" t="e">
        <f>IF(OR($B201=PEX_price_12_2021!$B$153,$B201=PEX_price_12_2021!$B$154,$B201=PEX_price_12_2021!$B$155,$B201=PEX_price_12_2021!$B$156,$B201=PEX_price_12_2021!$B$157,$B201=PEX_price_12_2021!$B$158,$B201=PEX_price_12_2021!$B$159,$B201=PEX_price_12_2021!$B$160,$B201=PEX_price_12_2021!$B$161,$B201=PEX_price_12_2021!$B$162,$B201=PEX_price_12_2021!$B$163,$B201=PEX_price_12_2021!$B$164,$B201=PEX_price_12_2021!$B$165,$B201=PEX_price_12_2021!$B$166,$B201=PEX_price_12_2021!$B$167,$B201=PEX_price_12_2021!$B$168,$B201=PEX_price_12_2021!$B$169,$B201=PEX_price_12_2021!$B$170,$B201=PEX_price_12_2021!$B$171,$B201=PEX_price_12_2021!$B$184,$B201=PEX_price_12_2021!$B$185,$B201=PEX_price_12_2021!$B$186,$B201=PEX_price_12_2021!$B$187),$F201*(1-$F$6),(IF(OR($B201=PEX_price_12_2021!$B$5,$B201=PEX_price_12_2021!$B$6,$B201=PEX_price_12_2021!$B$7,$B201=PEX_price_12_2021!$B$8,$B201=PEX_price_12_2021!$B$9,$B201=PEX_price_12_2021!$B$10,$B201=PEX_price_12_2021!$B$11,$B201=PEX_price_12_2021!$B$12,$B201=PEX_price_12_2021!$B$13,$B201=PEX_price_12_2021!$B$14,$B201=PEX_price_12_2021!$B$15,$B201=PEX_price_12_2021!$B$16,$B201=PEX_price_12_2021!$B$17),$F201*(1-$F$4),$F201*(1-$F$5))))</f>
        <v>#N/A</v>
      </c>
      <c r="O201" s="17"/>
      <c r="P201" s="17"/>
      <c r="Q201" s="17"/>
      <c r="V201" s="47" t="e">
        <f>IF(G201='[1]Прайс 2017'!$G$9,L201,0)</f>
        <v>#N/A</v>
      </c>
      <c r="W201" s="38">
        <f t="shared" si="16"/>
        <v>0</v>
      </c>
    </row>
    <row r="202" spans="1:23">
      <c r="A202" s="36">
        <v>188</v>
      </c>
      <c r="B202" s="3"/>
      <c r="C202" s="37">
        <f t="shared" si="13"/>
        <v>2</v>
      </c>
      <c r="D202" s="53" t="e">
        <f>VLOOKUP($C202,PEX_price_12_2021!$B$5:$G$187,2,0)</f>
        <v>#N/A</v>
      </c>
      <c r="E202" s="54" t="e">
        <f>VLOOKUP(B202,PEX_price_12_2021!B:F,5,0)</f>
        <v>#N/A</v>
      </c>
      <c r="F202" s="55" t="e">
        <f t="shared" si="14"/>
        <v>#N/A</v>
      </c>
      <c r="G202" s="56" t="e">
        <f>VLOOKUP(B202,PEX_price_12_2021!B:G,6,0)</f>
        <v>#N/A</v>
      </c>
      <c r="H202" s="56" t="e">
        <f>VLOOKUP(B202,PEX_price_12_2021!B:G,4,0)</f>
        <v>#N/A</v>
      </c>
      <c r="I202" s="56" t="e">
        <f>VLOOKUP(B202,PEX_price_12_2021!B:G,3,0)</f>
        <v>#N/A</v>
      </c>
      <c r="J202" s="57"/>
      <c r="K202" s="58" t="e">
        <f t="shared" si="19"/>
        <v>#N/A</v>
      </c>
      <c r="L202" s="59" t="e">
        <f t="shared" si="18"/>
        <v>#N/A</v>
      </c>
      <c r="M202" s="60">
        <f t="shared" si="17"/>
        <v>0</v>
      </c>
      <c r="N202" s="61" t="e">
        <f>IF(OR($B202=PEX_price_12_2021!$B$153,$B202=PEX_price_12_2021!$B$154,$B202=PEX_price_12_2021!$B$155,$B202=PEX_price_12_2021!$B$156,$B202=PEX_price_12_2021!$B$157,$B202=PEX_price_12_2021!$B$158,$B202=PEX_price_12_2021!$B$159,$B202=PEX_price_12_2021!$B$160,$B202=PEX_price_12_2021!$B$161,$B202=PEX_price_12_2021!$B$162,$B202=PEX_price_12_2021!$B$163,$B202=PEX_price_12_2021!$B$164,$B202=PEX_price_12_2021!$B$165,$B202=PEX_price_12_2021!$B$166,$B202=PEX_price_12_2021!$B$167,$B202=PEX_price_12_2021!$B$168,$B202=PEX_price_12_2021!$B$169,$B202=PEX_price_12_2021!$B$170,$B202=PEX_price_12_2021!$B$171,$B202=PEX_price_12_2021!$B$184,$B202=PEX_price_12_2021!$B$185,$B202=PEX_price_12_2021!$B$186,$B202=PEX_price_12_2021!$B$187),$F202*(1-$F$6),(IF(OR($B202=PEX_price_12_2021!$B$5,$B202=PEX_price_12_2021!$B$6,$B202=PEX_price_12_2021!$B$7,$B202=PEX_price_12_2021!$B$8,$B202=PEX_price_12_2021!$B$9,$B202=PEX_price_12_2021!$B$10,$B202=PEX_price_12_2021!$B$11,$B202=PEX_price_12_2021!$B$12,$B202=PEX_price_12_2021!$B$13,$B202=PEX_price_12_2021!$B$14,$B202=PEX_price_12_2021!$B$15,$B202=PEX_price_12_2021!$B$16,$B202=PEX_price_12_2021!$B$17),$F202*(1-$F$4),$F202*(1-$F$5))))</f>
        <v>#N/A</v>
      </c>
      <c r="O202" s="17"/>
      <c r="P202" s="17"/>
      <c r="Q202" s="17"/>
      <c r="V202" s="47" t="e">
        <f>IF(G202='[1]Прайс 2017'!$G$9,L202,0)</f>
        <v>#N/A</v>
      </c>
      <c r="W202" s="38">
        <f t="shared" si="16"/>
        <v>0</v>
      </c>
    </row>
    <row r="203" spans="1:23">
      <c r="A203" s="36">
        <v>189</v>
      </c>
      <c r="B203" s="3"/>
      <c r="C203" s="37">
        <f t="shared" si="13"/>
        <v>2</v>
      </c>
      <c r="D203" s="53" t="e">
        <f>VLOOKUP($C203,PEX_price_12_2021!$B$5:$G$187,2,0)</f>
        <v>#N/A</v>
      </c>
      <c r="E203" s="54" t="e">
        <f>VLOOKUP(B203,PEX_price_12_2021!B:F,5,0)</f>
        <v>#N/A</v>
      </c>
      <c r="F203" s="55" t="e">
        <f t="shared" si="14"/>
        <v>#N/A</v>
      </c>
      <c r="G203" s="56" t="e">
        <f>VLOOKUP(B203,PEX_price_12_2021!B:G,6,0)</f>
        <v>#N/A</v>
      </c>
      <c r="H203" s="56" t="e">
        <f>VLOOKUP(B203,PEX_price_12_2021!B:G,4,0)</f>
        <v>#N/A</v>
      </c>
      <c r="I203" s="56" t="e">
        <f>VLOOKUP(B203,PEX_price_12_2021!B:G,3,0)</f>
        <v>#N/A</v>
      </c>
      <c r="J203" s="57"/>
      <c r="K203" s="58" t="e">
        <f t="shared" si="19"/>
        <v>#N/A</v>
      </c>
      <c r="L203" s="59" t="e">
        <f t="shared" si="18"/>
        <v>#N/A</v>
      </c>
      <c r="M203" s="60">
        <f t="shared" si="17"/>
        <v>0</v>
      </c>
      <c r="N203" s="61" t="e">
        <f>IF(OR($B203=PEX_price_12_2021!$B$153,$B203=PEX_price_12_2021!$B$154,$B203=PEX_price_12_2021!$B$155,$B203=PEX_price_12_2021!$B$156,$B203=PEX_price_12_2021!$B$157,$B203=PEX_price_12_2021!$B$158,$B203=PEX_price_12_2021!$B$159,$B203=PEX_price_12_2021!$B$160,$B203=PEX_price_12_2021!$B$161,$B203=PEX_price_12_2021!$B$162,$B203=PEX_price_12_2021!$B$163,$B203=PEX_price_12_2021!$B$164,$B203=PEX_price_12_2021!$B$165,$B203=PEX_price_12_2021!$B$166,$B203=PEX_price_12_2021!$B$167,$B203=PEX_price_12_2021!$B$168,$B203=PEX_price_12_2021!$B$169,$B203=PEX_price_12_2021!$B$170,$B203=PEX_price_12_2021!$B$171,$B203=PEX_price_12_2021!$B$184,$B203=PEX_price_12_2021!$B$185,$B203=PEX_price_12_2021!$B$186,$B203=PEX_price_12_2021!$B$187),$F203*(1-$F$6),(IF(OR($B203=PEX_price_12_2021!$B$5,$B203=PEX_price_12_2021!$B$6,$B203=PEX_price_12_2021!$B$7,$B203=PEX_price_12_2021!$B$8,$B203=PEX_price_12_2021!$B$9,$B203=PEX_price_12_2021!$B$10,$B203=PEX_price_12_2021!$B$11,$B203=PEX_price_12_2021!$B$12,$B203=PEX_price_12_2021!$B$13,$B203=PEX_price_12_2021!$B$14,$B203=PEX_price_12_2021!$B$15,$B203=PEX_price_12_2021!$B$16,$B203=PEX_price_12_2021!$B$17),$F203*(1-$F$4),$F203*(1-$F$5))))</f>
        <v>#N/A</v>
      </c>
      <c r="O203" s="17"/>
      <c r="P203" s="17"/>
      <c r="Q203" s="17"/>
      <c r="V203" s="47" t="e">
        <f>IF(G203='[1]Прайс 2017'!$G$9,L203,0)</f>
        <v>#N/A</v>
      </c>
      <c r="W203" s="38">
        <f t="shared" si="16"/>
        <v>0</v>
      </c>
    </row>
    <row r="204" spans="1:23">
      <c r="A204" s="36">
        <v>190</v>
      </c>
      <c r="B204" s="3"/>
      <c r="C204" s="37">
        <f t="shared" si="13"/>
        <v>2</v>
      </c>
      <c r="D204" s="53" t="e">
        <f>VLOOKUP($C204,PEX_price_12_2021!$B$5:$G$187,2,0)</f>
        <v>#N/A</v>
      </c>
      <c r="E204" s="54" t="e">
        <f>VLOOKUP(B204,PEX_price_12_2021!B:F,5,0)</f>
        <v>#N/A</v>
      </c>
      <c r="F204" s="55" t="e">
        <f t="shared" si="14"/>
        <v>#N/A</v>
      </c>
      <c r="G204" s="56" t="e">
        <f>VLOOKUP(B204,PEX_price_12_2021!B:G,6,0)</f>
        <v>#N/A</v>
      </c>
      <c r="H204" s="56" t="e">
        <f>VLOOKUP(B204,PEX_price_12_2021!B:G,4,0)</f>
        <v>#N/A</v>
      </c>
      <c r="I204" s="56" t="e">
        <f>VLOOKUP(B204,PEX_price_12_2021!B:G,3,0)</f>
        <v>#N/A</v>
      </c>
      <c r="J204" s="57"/>
      <c r="K204" s="58" t="e">
        <f t="shared" si="19"/>
        <v>#N/A</v>
      </c>
      <c r="L204" s="59" t="e">
        <f t="shared" si="18"/>
        <v>#N/A</v>
      </c>
      <c r="M204" s="60">
        <f t="shared" si="17"/>
        <v>0</v>
      </c>
      <c r="N204" s="61" t="e">
        <f>IF(OR($B204=PEX_price_12_2021!$B$153,$B204=PEX_price_12_2021!$B$154,$B204=PEX_price_12_2021!$B$155,$B204=PEX_price_12_2021!$B$156,$B204=PEX_price_12_2021!$B$157,$B204=PEX_price_12_2021!$B$158,$B204=PEX_price_12_2021!$B$159,$B204=PEX_price_12_2021!$B$160,$B204=PEX_price_12_2021!$B$161,$B204=PEX_price_12_2021!$B$162,$B204=PEX_price_12_2021!$B$163,$B204=PEX_price_12_2021!$B$164,$B204=PEX_price_12_2021!$B$165,$B204=PEX_price_12_2021!$B$166,$B204=PEX_price_12_2021!$B$167,$B204=PEX_price_12_2021!$B$168,$B204=PEX_price_12_2021!$B$169,$B204=PEX_price_12_2021!$B$170,$B204=PEX_price_12_2021!$B$171,$B204=PEX_price_12_2021!$B$184,$B204=PEX_price_12_2021!$B$185,$B204=PEX_price_12_2021!$B$186,$B204=PEX_price_12_2021!$B$187),$F204*(1-$F$6),(IF(OR($B204=PEX_price_12_2021!$B$5,$B204=PEX_price_12_2021!$B$6,$B204=PEX_price_12_2021!$B$7,$B204=PEX_price_12_2021!$B$8,$B204=PEX_price_12_2021!$B$9,$B204=PEX_price_12_2021!$B$10,$B204=PEX_price_12_2021!$B$11,$B204=PEX_price_12_2021!$B$12,$B204=PEX_price_12_2021!$B$13,$B204=PEX_price_12_2021!$B$14,$B204=PEX_price_12_2021!$B$15,$B204=PEX_price_12_2021!$B$16,$B204=PEX_price_12_2021!$B$17),$F204*(1-$F$4),$F204*(1-$F$5))))</f>
        <v>#N/A</v>
      </c>
      <c r="O204" s="17"/>
      <c r="P204" s="17"/>
      <c r="Q204" s="17"/>
      <c r="V204" s="47" t="e">
        <f>IF(G204='[1]Прайс 2017'!$G$9,L204,0)</f>
        <v>#N/A</v>
      </c>
      <c r="W204" s="38">
        <f t="shared" si="16"/>
        <v>0</v>
      </c>
    </row>
    <row r="205" spans="1:23">
      <c r="A205" s="36">
        <v>191</v>
      </c>
      <c r="B205" s="3"/>
      <c r="C205" s="37">
        <f t="shared" si="13"/>
        <v>2</v>
      </c>
      <c r="D205" s="53" t="e">
        <f>VLOOKUP($C205,PEX_price_12_2021!$B$5:$G$187,2,0)</f>
        <v>#N/A</v>
      </c>
      <c r="E205" s="54" t="e">
        <f>VLOOKUP(B205,PEX_price_12_2021!B:F,5,0)</f>
        <v>#N/A</v>
      </c>
      <c r="F205" s="55" t="e">
        <f t="shared" si="14"/>
        <v>#N/A</v>
      </c>
      <c r="G205" s="56" t="e">
        <f>VLOOKUP(B205,PEX_price_12_2021!B:G,6,0)</f>
        <v>#N/A</v>
      </c>
      <c r="H205" s="56" t="e">
        <f>VLOOKUP(B205,PEX_price_12_2021!B:G,4,0)</f>
        <v>#N/A</v>
      </c>
      <c r="I205" s="56" t="e">
        <f>VLOOKUP(B205,PEX_price_12_2021!B:G,3,0)</f>
        <v>#N/A</v>
      </c>
      <c r="J205" s="57"/>
      <c r="K205" s="58" t="e">
        <f t="shared" si="19"/>
        <v>#N/A</v>
      </c>
      <c r="L205" s="59" t="e">
        <f t="shared" si="18"/>
        <v>#N/A</v>
      </c>
      <c r="M205" s="60">
        <f t="shared" si="17"/>
        <v>0</v>
      </c>
      <c r="N205" s="61" t="e">
        <f>IF(OR($B205=PEX_price_12_2021!$B$153,$B205=PEX_price_12_2021!$B$154,$B205=PEX_price_12_2021!$B$155,$B205=PEX_price_12_2021!$B$156,$B205=PEX_price_12_2021!$B$157,$B205=PEX_price_12_2021!$B$158,$B205=PEX_price_12_2021!$B$159,$B205=PEX_price_12_2021!$B$160,$B205=PEX_price_12_2021!$B$161,$B205=PEX_price_12_2021!$B$162,$B205=PEX_price_12_2021!$B$163,$B205=PEX_price_12_2021!$B$164,$B205=PEX_price_12_2021!$B$165,$B205=PEX_price_12_2021!$B$166,$B205=PEX_price_12_2021!$B$167,$B205=PEX_price_12_2021!$B$168,$B205=PEX_price_12_2021!$B$169,$B205=PEX_price_12_2021!$B$170,$B205=PEX_price_12_2021!$B$171,$B205=PEX_price_12_2021!$B$184,$B205=PEX_price_12_2021!$B$185,$B205=PEX_price_12_2021!$B$186,$B205=PEX_price_12_2021!$B$187),$F205*(1-$F$6),(IF(OR($B205=PEX_price_12_2021!$B$5,$B205=PEX_price_12_2021!$B$6,$B205=PEX_price_12_2021!$B$7,$B205=PEX_price_12_2021!$B$8,$B205=PEX_price_12_2021!$B$9,$B205=PEX_price_12_2021!$B$10,$B205=PEX_price_12_2021!$B$11,$B205=PEX_price_12_2021!$B$12,$B205=PEX_price_12_2021!$B$13,$B205=PEX_price_12_2021!$B$14,$B205=PEX_price_12_2021!$B$15,$B205=PEX_price_12_2021!$B$16,$B205=PEX_price_12_2021!$B$17),$F205*(1-$F$4),$F205*(1-$F$5))))</f>
        <v>#N/A</v>
      </c>
      <c r="O205" s="17"/>
      <c r="P205" s="17"/>
      <c r="Q205" s="17"/>
      <c r="V205" s="47" t="e">
        <f>IF(G205='[1]Прайс 2017'!$G$9,L205,0)</f>
        <v>#N/A</v>
      </c>
      <c r="W205" s="38">
        <f t="shared" si="16"/>
        <v>0</v>
      </c>
    </row>
    <row r="206" spans="1:23">
      <c r="A206" s="36">
        <v>192</v>
      </c>
      <c r="B206" s="3"/>
      <c r="C206" s="37">
        <f t="shared" si="13"/>
        <v>2</v>
      </c>
      <c r="D206" s="53" t="e">
        <f>VLOOKUP($C206,PEX_price_12_2021!$B$5:$G$187,2,0)</f>
        <v>#N/A</v>
      </c>
      <c r="E206" s="54" t="e">
        <f>VLOOKUP(B206,PEX_price_12_2021!B:F,5,0)</f>
        <v>#N/A</v>
      </c>
      <c r="F206" s="55" t="e">
        <f t="shared" si="14"/>
        <v>#N/A</v>
      </c>
      <c r="G206" s="56" t="e">
        <f>VLOOKUP(B206,PEX_price_12_2021!B:G,6,0)</f>
        <v>#N/A</v>
      </c>
      <c r="H206" s="56" t="e">
        <f>VLOOKUP(B206,PEX_price_12_2021!B:G,4,0)</f>
        <v>#N/A</v>
      </c>
      <c r="I206" s="56" t="e">
        <f>VLOOKUP(B206,PEX_price_12_2021!B:G,3,0)</f>
        <v>#N/A</v>
      </c>
      <c r="J206" s="57"/>
      <c r="K206" s="58" t="e">
        <f t="shared" si="19"/>
        <v>#N/A</v>
      </c>
      <c r="L206" s="59" t="e">
        <f t="shared" si="18"/>
        <v>#N/A</v>
      </c>
      <c r="M206" s="60">
        <f t="shared" si="17"/>
        <v>0</v>
      </c>
      <c r="N206" s="61" t="e">
        <f>IF(OR($B206=PEX_price_12_2021!$B$153,$B206=PEX_price_12_2021!$B$154,$B206=PEX_price_12_2021!$B$155,$B206=PEX_price_12_2021!$B$156,$B206=PEX_price_12_2021!$B$157,$B206=PEX_price_12_2021!$B$158,$B206=PEX_price_12_2021!$B$159,$B206=PEX_price_12_2021!$B$160,$B206=PEX_price_12_2021!$B$161,$B206=PEX_price_12_2021!$B$162,$B206=PEX_price_12_2021!$B$163,$B206=PEX_price_12_2021!$B$164,$B206=PEX_price_12_2021!$B$165,$B206=PEX_price_12_2021!$B$166,$B206=PEX_price_12_2021!$B$167,$B206=PEX_price_12_2021!$B$168,$B206=PEX_price_12_2021!$B$169,$B206=PEX_price_12_2021!$B$170,$B206=PEX_price_12_2021!$B$171,$B206=PEX_price_12_2021!$B$184,$B206=PEX_price_12_2021!$B$185,$B206=PEX_price_12_2021!$B$186,$B206=PEX_price_12_2021!$B$187),$F206*(1-$F$6),(IF(OR($B206=PEX_price_12_2021!$B$5,$B206=PEX_price_12_2021!$B$6,$B206=PEX_price_12_2021!$B$7,$B206=PEX_price_12_2021!$B$8,$B206=PEX_price_12_2021!$B$9,$B206=PEX_price_12_2021!$B$10,$B206=PEX_price_12_2021!$B$11,$B206=PEX_price_12_2021!$B$12,$B206=PEX_price_12_2021!$B$13,$B206=PEX_price_12_2021!$B$14,$B206=PEX_price_12_2021!$B$15,$B206=PEX_price_12_2021!$B$16,$B206=PEX_price_12_2021!$B$17),$F206*(1-$F$4),$F206*(1-$F$5))))</f>
        <v>#N/A</v>
      </c>
      <c r="O206" s="17"/>
      <c r="P206" s="17"/>
      <c r="Q206" s="17"/>
      <c r="V206" s="47" t="e">
        <f>IF(G206='[1]Прайс 2017'!$G$9,L206,0)</f>
        <v>#N/A</v>
      </c>
      <c r="W206" s="38">
        <f t="shared" si="16"/>
        <v>0</v>
      </c>
    </row>
    <row r="207" spans="1:23">
      <c r="A207" s="36">
        <v>193</v>
      </c>
      <c r="B207" s="3"/>
      <c r="C207" s="37">
        <f t="shared" si="13"/>
        <v>2</v>
      </c>
      <c r="D207" s="53" t="e">
        <f>VLOOKUP($C207,PEX_price_12_2021!$B$5:$G$187,2,0)</f>
        <v>#N/A</v>
      </c>
      <c r="E207" s="54" t="e">
        <f>VLOOKUP(B207,PEX_price_12_2021!B:F,5,0)</f>
        <v>#N/A</v>
      </c>
      <c r="F207" s="55" t="e">
        <f t="shared" si="14"/>
        <v>#N/A</v>
      </c>
      <c r="G207" s="56" t="e">
        <f>VLOOKUP(B207,PEX_price_12_2021!B:G,6,0)</f>
        <v>#N/A</v>
      </c>
      <c r="H207" s="56" t="e">
        <f>VLOOKUP(B207,PEX_price_12_2021!B:G,4,0)</f>
        <v>#N/A</v>
      </c>
      <c r="I207" s="56" t="e">
        <f>VLOOKUP(B207,PEX_price_12_2021!B:G,3,0)</f>
        <v>#N/A</v>
      </c>
      <c r="J207" s="57"/>
      <c r="K207" s="58" t="e">
        <f t="shared" si="19"/>
        <v>#N/A</v>
      </c>
      <c r="L207" s="59" t="e">
        <f t="shared" si="18"/>
        <v>#N/A</v>
      </c>
      <c r="M207" s="60">
        <f t="shared" si="17"/>
        <v>0</v>
      </c>
      <c r="N207" s="61" t="e">
        <f>IF(OR($B207=PEX_price_12_2021!$B$153,$B207=PEX_price_12_2021!$B$154,$B207=PEX_price_12_2021!$B$155,$B207=PEX_price_12_2021!$B$156,$B207=PEX_price_12_2021!$B$157,$B207=PEX_price_12_2021!$B$158,$B207=PEX_price_12_2021!$B$159,$B207=PEX_price_12_2021!$B$160,$B207=PEX_price_12_2021!$B$161,$B207=PEX_price_12_2021!$B$162,$B207=PEX_price_12_2021!$B$163,$B207=PEX_price_12_2021!$B$164,$B207=PEX_price_12_2021!$B$165,$B207=PEX_price_12_2021!$B$166,$B207=PEX_price_12_2021!$B$167,$B207=PEX_price_12_2021!$B$168,$B207=PEX_price_12_2021!$B$169,$B207=PEX_price_12_2021!$B$170,$B207=PEX_price_12_2021!$B$171,$B207=PEX_price_12_2021!$B$184,$B207=PEX_price_12_2021!$B$185,$B207=PEX_price_12_2021!$B$186,$B207=PEX_price_12_2021!$B$187),$F207*(1-$F$6),(IF(OR($B207=PEX_price_12_2021!$B$5,$B207=PEX_price_12_2021!$B$6,$B207=PEX_price_12_2021!$B$7,$B207=PEX_price_12_2021!$B$8,$B207=PEX_price_12_2021!$B$9,$B207=PEX_price_12_2021!$B$10,$B207=PEX_price_12_2021!$B$11,$B207=PEX_price_12_2021!$B$12,$B207=PEX_price_12_2021!$B$13,$B207=PEX_price_12_2021!$B$14,$B207=PEX_price_12_2021!$B$15,$B207=PEX_price_12_2021!$B$16,$B207=PEX_price_12_2021!$B$17),$F207*(1-$F$4),$F207*(1-$F$5))))</f>
        <v>#N/A</v>
      </c>
      <c r="O207" s="17"/>
      <c r="P207" s="17"/>
      <c r="Q207" s="17"/>
      <c r="V207" s="47" t="e">
        <f>IF(G207='[1]Прайс 2017'!$G$9,L207,0)</f>
        <v>#N/A</v>
      </c>
      <c r="W207" s="38">
        <f t="shared" si="16"/>
        <v>0</v>
      </c>
    </row>
    <row r="208" spans="1:23">
      <c r="A208" s="36">
        <v>194</v>
      </c>
      <c r="B208" s="3"/>
      <c r="C208" s="37">
        <f t="shared" ref="C208:C271" si="20">IF(B208&gt;1,B208,2)</f>
        <v>2</v>
      </c>
      <c r="D208" s="53" t="e">
        <f>VLOOKUP($C208,PEX_price_12_2021!$B$5:$G$187,2,0)</f>
        <v>#N/A</v>
      </c>
      <c r="E208" s="54" t="e">
        <f>VLOOKUP(B208,PEX_price_12_2021!B:F,5,0)</f>
        <v>#N/A</v>
      </c>
      <c r="F208" s="55" t="e">
        <f t="shared" ref="F208:F271" si="21">E208*$F$2</f>
        <v>#N/A</v>
      </c>
      <c r="G208" s="56" t="e">
        <f>VLOOKUP(B208,PEX_price_12_2021!B:G,6,0)</f>
        <v>#N/A</v>
      </c>
      <c r="H208" s="56" t="e">
        <f>VLOOKUP(B208,PEX_price_12_2021!B:G,4,0)</f>
        <v>#N/A</v>
      </c>
      <c r="I208" s="56" t="e">
        <f>VLOOKUP(B208,PEX_price_12_2021!B:G,3,0)</f>
        <v>#N/A</v>
      </c>
      <c r="J208" s="57"/>
      <c r="K208" s="58" t="e">
        <f t="shared" si="19"/>
        <v>#N/A</v>
      </c>
      <c r="L208" s="59" t="e">
        <f t="shared" si="18"/>
        <v>#N/A</v>
      </c>
      <c r="M208" s="60">
        <f t="shared" si="17"/>
        <v>0</v>
      </c>
      <c r="N208" s="61" t="e">
        <f>IF(OR($B208=PEX_price_12_2021!$B$153,$B208=PEX_price_12_2021!$B$154,$B208=PEX_price_12_2021!$B$155,$B208=PEX_price_12_2021!$B$156,$B208=PEX_price_12_2021!$B$157,$B208=PEX_price_12_2021!$B$158,$B208=PEX_price_12_2021!$B$159,$B208=PEX_price_12_2021!$B$160,$B208=PEX_price_12_2021!$B$161,$B208=PEX_price_12_2021!$B$162,$B208=PEX_price_12_2021!$B$163,$B208=PEX_price_12_2021!$B$164,$B208=PEX_price_12_2021!$B$165,$B208=PEX_price_12_2021!$B$166,$B208=PEX_price_12_2021!$B$167,$B208=PEX_price_12_2021!$B$168,$B208=PEX_price_12_2021!$B$169,$B208=PEX_price_12_2021!$B$170,$B208=PEX_price_12_2021!$B$171,$B208=PEX_price_12_2021!$B$184,$B208=PEX_price_12_2021!$B$185,$B208=PEX_price_12_2021!$B$186,$B208=PEX_price_12_2021!$B$187),$F208*(1-$F$6),(IF(OR($B208=PEX_price_12_2021!$B$5,$B208=PEX_price_12_2021!$B$6,$B208=PEX_price_12_2021!$B$7,$B208=PEX_price_12_2021!$B$8,$B208=PEX_price_12_2021!$B$9,$B208=PEX_price_12_2021!$B$10,$B208=PEX_price_12_2021!$B$11,$B208=PEX_price_12_2021!$B$12,$B208=PEX_price_12_2021!$B$13,$B208=PEX_price_12_2021!$B$14,$B208=PEX_price_12_2021!$B$15,$B208=PEX_price_12_2021!$B$16,$B208=PEX_price_12_2021!$B$17),$F208*(1-$F$4),$F208*(1-$F$5))))</f>
        <v>#N/A</v>
      </c>
      <c r="O208" s="17"/>
      <c r="P208" s="17"/>
      <c r="Q208" s="17"/>
      <c r="V208" s="47" t="e">
        <f>IF(G208='[1]Прайс 2017'!$G$9,L208,0)</f>
        <v>#N/A</v>
      </c>
      <c r="W208" s="38">
        <f t="shared" ref="W208:W271" si="22">IF(B208&gt;1,V208,0)</f>
        <v>0</v>
      </c>
    </row>
    <row r="209" spans="1:23">
      <c r="A209" s="36">
        <v>195</v>
      </c>
      <c r="B209" s="3"/>
      <c r="C209" s="37">
        <f t="shared" si="20"/>
        <v>2</v>
      </c>
      <c r="D209" s="53" t="e">
        <f>VLOOKUP($C209,PEX_price_12_2021!$B$5:$G$187,2,0)</f>
        <v>#N/A</v>
      </c>
      <c r="E209" s="54" t="e">
        <f>VLOOKUP(B209,PEX_price_12_2021!B:F,5,0)</f>
        <v>#N/A</v>
      </c>
      <c r="F209" s="55" t="e">
        <f t="shared" si="21"/>
        <v>#N/A</v>
      </c>
      <c r="G209" s="56" t="e">
        <f>VLOOKUP(B209,PEX_price_12_2021!B:G,6,0)</f>
        <v>#N/A</v>
      </c>
      <c r="H209" s="56" t="e">
        <f>VLOOKUP(B209,PEX_price_12_2021!B:G,4,0)</f>
        <v>#N/A</v>
      </c>
      <c r="I209" s="56" t="e">
        <f>VLOOKUP(B209,PEX_price_12_2021!B:G,3,0)</f>
        <v>#N/A</v>
      </c>
      <c r="J209" s="57"/>
      <c r="K209" s="58" t="e">
        <f t="shared" si="19"/>
        <v>#N/A</v>
      </c>
      <c r="L209" s="59" t="e">
        <f t="shared" si="18"/>
        <v>#N/A</v>
      </c>
      <c r="M209" s="60">
        <f t="shared" ref="M209:M272" si="23">IF(B209&gt;1,L209,0)</f>
        <v>0</v>
      </c>
      <c r="N209" s="61" t="e">
        <f>IF(OR($B209=PEX_price_12_2021!$B$153,$B209=PEX_price_12_2021!$B$154,$B209=PEX_price_12_2021!$B$155,$B209=PEX_price_12_2021!$B$156,$B209=PEX_price_12_2021!$B$157,$B209=PEX_price_12_2021!$B$158,$B209=PEX_price_12_2021!$B$159,$B209=PEX_price_12_2021!$B$160,$B209=PEX_price_12_2021!$B$161,$B209=PEX_price_12_2021!$B$162,$B209=PEX_price_12_2021!$B$163,$B209=PEX_price_12_2021!$B$164,$B209=PEX_price_12_2021!$B$165,$B209=PEX_price_12_2021!$B$166,$B209=PEX_price_12_2021!$B$167,$B209=PEX_price_12_2021!$B$168,$B209=PEX_price_12_2021!$B$169,$B209=PEX_price_12_2021!$B$170,$B209=PEX_price_12_2021!$B$171,$B209=PEX_price_12_2021!$B$184,$B209=PEX_price_12_2021!$B$185,$B209=PEX_price_12_2021!$B$186,$B209=PEX_price_12_2021!$B$187),$F209*(1-$F$6),(IF(OR($B209=PEX_price_12_2021!$B$5,$B209=PEX_price_12_2021!$B$6,$B209=PEX_price_12_2021!$B$7,$B209=PEX_price_12_2021!$B$8,$B209=PEX_price_12_2021!$B$9,$B209=PEX_price_12_2021!$B$10,$B209=PEX_price_12_2021!$B$11,$B209=PEX_price_12_2021!$B$12,$B209=PEX_price_12_2021!$B$13,$B209=PEX_price_12_2021!$B$14,$B209=PEX_price_12_2021!$B$15,$B209=PEX_price_12_2021!$B$16,$B209=PEX_price_12_2021!$B$17),$F209*(1-$F$4),$F209*(1-$F$5))))</f>
        <v>#N/A</v>
      </c>
      <c r="O209" s="17"/>
      <c r="P209" s="17"/>
      <c r="Q209" s="17"/>
      <c r="V209" s="47" t="e">
        <f>IF(G209='[1]Прайс 2017'!$G$9,L209,0)</f>
        <v>#N/A</v>
      </c>
      <c r="W209" s="38">
        <f t="shared" si="22"/>
        <v>0</v>
      </c>
    </row>
    <row r="210" spans="1:23">
      <c r="A210" s="36">
        <v>196</v>
      </c>
      <c r="B210" s="3"/>
      <c r="C210" s="37">
        <f t="shared" si="20"/>
        <v>2</v>
      </c>
      <c r="D210" s="53" t="e">
        <f>VLOOKUP($C210,PEX_price_12_2021!$B$5:$G$187,2,0)</f>
        <v>#N/A</v>
      </c>
      <c r="E210" s="54" t="e">
        <f>VLOOKUP(B210,PEX_price_12_2021!B:F,5,0)</f>
        <v>#N/A</v>
      </c>
      <c r="F210" s="55" t="e">
        <f t="shared" si="21"/>
        <v>#N/A</v>
      </c>
      <c r="G210" s="56" t="e">
        <f>VLOOKUP(B210,PEX_price_12_2021!B:G,6,0)</f>
        <v>#N/A</v>
      </c>
      <c r="H210" s="56" t="e">
        <f>VLOOKUP(B210,PEX_price_12_2021!B:G,4,0)</f>
        <v>#N/A</v>
      </c>
      <c r="I210" s="56" t="e">
        <f>VLOOKUP(B210,PEX_price_12_2021!B:G,3,0)</f>
        <v>#N/A</v>
      </c>
      <c r="J210" s="57"/>
      <c r="K210" s="58" t="e">
        <f t="shared" si="19"/>
        <v>#N/A</v>
      </c>
      <c r="L210" s="59" t="e">
        <f t="shared" si="18"/>
        <v>#N/A</v>
      </c>
      <c r="M210" s="60">
        <f t="shared" si="23"/>
        <v>0</v>
      </c>
      <c r="N210" s="61" t="e">
        <f>IF(OR($B210=PEX_price_12_2021!$B$153,$B210=PEX_price_12_2021!$B$154,$B210=PEX_price_12_2021!$B$155,$B210=PEX_price_12_2021!$B$156,$B210=PEX_price_12_2021!$B$157,$B210=PEX_price_12_2021!$B$158,$B210=PEX_price_12_2021!$B$159,$B210=PEX_price_12_2021!$B$160,$B210=PEX_price_12_2021!$B$161,$B210=PEX_price_12_2021!$B$162,$B210=PEX_price_12_2021!$B$163,$B210=PEX_price_12_2021!$B$164,$B210=PEX_price_12_2021!$B$165,$B210=PEX_price_12_2021!$B$166,$B210=PEX_price_12_2021!$B$167,$B210=PEX_price_12_2021!$B$168,$B210=PEX_price_12_2021!$B$169,$B210=PEX_price_12_2021!$B$170,$B210=PEX_price_12_2021!$B$171,$B210=PEX_price_12_2021!$B$184,$B210=PEX_price_12_2021!$B$185,$B210=PEX_price_12_2021!$B$186,$B210=PEX_price_12_2021!$B$187),$F210*(1-$F$6),(IF(OR($B210=PEX_price_12_2021!$B$5,$B210=PEX_price_12_2021!$B$6,$B210=PEX_price_12_2021!$B$7,$B210=PEX_price_12_2021!$B$8,$B210=PEX_price_12_2021!$B$9,$B210=PEX_price_12_2021!$B$10,$B210=PEX_price_12_2021!$B$11,$B210=PEX_price_12_2021!$B$12,$B210=PEX_price_12_2021!$B$13,$B210=PEX_price_12_2021!$B$14,$B210=PEX_price_12_2021!$B$15,$B210=PEX_price_12_2021!$B$16,$B210=PEX_price_12_2021!$B$17),$F210*(1-$F$4),$F210*(1-$F$5))))</f>
        <v>#N/A</v>
      </c>
      <c r="O210" s="17"/>
      <c r="P210" s="17"/>
      <c r="Q210" s="17"/>
      <c r="V210" s="47" t="e">
        <f>IF(G210='[1]Прайс 2017'!$G$9,L210,0)</f>
        <v>#N/A</v>
      </c>
      <c r="W210" s="38">
        <f t="shared" si="22"/>
        <v>0</v>
      </c>
    </row>
    <row r="211" spans="1:23">
      <c r="A211" s="36">
        <v>197</v>
      </c>
      <c r="B211" s="3"/>
      <c r="C211" s="37">
        <f t="shared" si="20"/>
        <v>2</v>
      </c>
      <c r="D211" s="53" t="e">
        <f>VLOOKUP($C211,PEX_price_12_2021!$B$5:$G$187,2,0)</f>
        <v>#N/A</v>
      </c>
      <c r="E211" s="54" t="e">
        <f>VLOOKUP(B211,PEX_price_12_2021!B:F,5,0)</f>
        <v>#N/A</v>
      </c>
      <c r="F211" s="55" t="e">
        <f t="shared" si="21"/>
        <v>#N/A</v>
      </c>
      <c r="G211" s="56" t="e">
        <f>VLOOKUP(B211,PEX_price_12_2021!B:G,6,0)</f>
        <v>#N/A</v>
      </c>
      <c r="H211" s="56" t="e">
        <f>VLOOKUP(B211,PEX_price_12_2021!B:G,4,0)</f>
        <v>#N/A</v>
      </c>
      <c r="I211" s="56" t="e">
        <f>VLOOKUP(B211,PEX_price_12_2021!B:G,3,0)</f>
        <v>#N/A</v>
      </c>
      <c r="J211" s="57"/>
      <c r="K211" s="58" t="e">
        <f t="shared" si="19"/>
        <v>#N/A</v>
      </c>
      <c r="L211" s="59" t="e">
        <f t="shared" si="18"/>
        <v>#N/A</v>
      </c>
      <c r="M211" s="60">
        <f t="shared" si="23"/>
        <v>0</v>
      </c>
      <c r="N211" s="61" t="e">
        <f>IF(OR($B211=PEX_price_12_2021!$B$153,$B211=PEX_price_12_2021!$B$154,$B211=PEX_price_12_2021!$B$155,$B211=PEX_price_12_2021!$B$156,$B211=PEX_price_12_2021!$B$157,$B211=PEX_price_12_2021!$B$158,$B211=PEX_price_12_2021!$B$159,$B211=PEX_price_12_2021!$B$160,$B211=PEX_price_12_2021!$B$161,$B211=PEX_price_12_2021!$B$162,$B211=PEX_price_12_2021!$B$163,$B211=PEX_price_12_2021!$B$164,$B211=PEX_price_12_2021!$B$165,$B211=PEX_price_12_2021!$B$166,$B211=PEX_price_12_2021!$B$167,$B211=PEX_price_12_2021!$B$168,$B211=PEX_price_12_2021!$B$169,$B211=PEX_price_12_2021!$B$170,$B211=PEX_price_12_2021!$B$171,$B211=PEX_price_12_2021!$B$184,$B211=PEX_price_12_2021!$B$185,$B211=PEX_price_12_2021!$B$186,$B211=PEX_price_12_2021!$B$187),$F211*(1-$F$6),(IF(OR($B211=PEX_price_12_2021!$B$5,$B211=PEX_price_12_2021!$B$6,$B211=PEX_price_12_2021!$B$7,$B211=PEX_price_12_2021!$B$8,$B211=PEX_price_12_2021!$B$9,$B211=PEX_price_12_2021!$B$10,$B211=PEX_price_12_2021!$B$11,$B211=PEX_price_12_2021!$B$12,$B211=PEX_price_12_2021!$B$13,$B211=PEX_price_12_2021!$B$14,$B211=PEX_price_12_2021!$B$15,$B211=PEX_price_12_2021!$B$16,$B211=PEX_price_12_2021!$B$17),$F211*(1-$F$4),$F211*(1-$F$5))))</f>
        <v>#N/A</v>
      </c>
      <c r="O211" s="17"/>
      <c r="P211" s="17"/>
      <c r="Q211" s="17"/>
      <c r="V211" s="47" t="e">
        <f>IF(G211='[1]Прайс 2017'!$G$9,L211,0)</f>
        <v>#N/A</v>
      </c>
      <c r="W211" s="38">
        <f t="shared" si="22"/>
        <v>0</v>
      </c>
    </row>
    <row r="212" spans="1:23">
      <c r="A212" s="36">
        <v>198</v>
      </c>
      <c r="B212" s="3"/>
      <c r="C212" s="37">
        <f t="shared" si="20"/>
        <v>2</v>
      </c>
      <c r="D212" s="53" t="e">
        <f>VLOOKUP($C212,PEX_price_12_2021!$B$5:$G$187,2,0)</f>
        <v>#N/A</v>
      </c>
      <c r="E212" s="54" t="e">
        <f>VLOOKUP(B212,PEX_price_12_2021!B:F,5,0)</f>
        <v>#N/A</v>
      </c>
      <c r="F212" s="55" t="e">
        <f t="shared" si="21"/>
        <v>#N/A</v>
      </c>
      <c r="G212" s="56" t="e">
        <f>VLOOKUP(B212,PEX_price_12_2021!B:G,6,0)</f>
        <v>#N/A</v>
      </c>
      <c r="H212" s="56" t="e">
        <f>VLOOKUP(B212,PEX_price_12_2021!B:G,4,0)</f>
        <v>#N/A</v>
      </c>
      <c r="I212" s="56" t="e">
        <f>VLOOKUP(B212,PEX_price_12_2021!B:G,3,0)</f>
        <v>#N/A</v>
      </c>
      <c r="J212" s="57"/>
      <c r="K212" s="58" t="e">
        <f t="shared" si="19"/>
        <v>#N/A</v>
      </c>
      <c r="L212" s="59" t="e">
        <f t="shared" si="18"/>
        <v>#N/A</v>
      </c>
      <c r="M212" s="60">
        <f t="shared" si="23"/>
        <v>0</v>
      </c>
      <c r="N212" s="61" t="e">
        <f>IF(OR($B212=PEX_price_12_2021!$B$153,$B212=PEX_price_12_2021!$B$154,$B212=PEX_price_12_2021!$B$155,$B212=PEX_price_12_2021!$B$156,$B212=PEX_price_12_2021!$B$157,$B212=PEX_price_12_2021!$B$158,$B212=PEX_price_12_2021!$B$159,$B212=PEX_price_12_2021!$B$160,$B212=PEX_price_12_2021!$B$161,$B212=PEX_price_12_2021!$B$162,$B212=PEX_price_12_2021!$B$163,$B212=PEX_price_12_2021!$B$164,$B212=PEX_price_12_2021!$B$165,$B212=PEX_price_12_2021!$B$166,$B212=PEX_price_12_2021!$B$167,$B212=PEX_price_12_2021!$B$168,$B212=PEX_price_12_2021!$B$169,$B212=PEX_price_12_2021!$B$170,$B212=PEX_price_12_2021!$B$171,$B212=PEX_price_12_2021!$B$184,$B212=PEX_price_12_2021!$B$185,$B212=PEX_price_12_2021!$B$186,$B212=PEX_price_12_2021!$B$187),$F212*(1-$F$6),(IF(OR($B212=PEX_price_12_2021!$B$5,$B212=PEX_price_12_2021!$B$6,$B212=PEX_price_12_2021!$B$7,$B212=PEX_price_12_2021!$B$8,$B212=PEX_price_12_2021!$B$9,$B212=PEX_price_12_2021!$B$10,$B212=PEX_price_12_2021!$B$11,$B212=PEX_price_12_2021!$B$12,$B212=PEX_price_12_2021!$B$13,$B212=PEX_price_12_2021!$B$14,$B212=PEX_price_12_2021!$B$15,$B212=PEX_price_12_2021!$B$16,$B212=PEX_price_12_2021!$B$17),$F212*(1-$F$4),$F212*(1-$F$5))))</f>
        <v>#N/A</v>
      </c>
      <c r="O212" s="17"/>
      <c r="P212" s="17"/>
      <c r="Q212" s="17"/>
      <c r="V212" s="47" t="e">
        <f>IF(G212='[1]Прайс 2017'!$G$9,L212,0)</f>
        <v>#N/A</v>
      </c>
      <c r="W212" s="38">
        <f t="shared" si="22"/>
        <v>0</v>
      </c>
    </row>
    <row r="213" spans="1:23">
      <c r="A213" s="36">
        <v>199</v>
      </c>
      <c r="B213" s="6"/>
      <c r="C213" s="37">
        <f t="shared" si="20"/>
        <v>2</v>
      </c>
      <c r="D213" s="53" t="e">
        <f>VLOOKUP($C213,PEX_price_12_2021!$B$5:$G$187,2,0)</f>
        <v>#N/A</v>
      </c>
      <c r="E213" s="54" t="e">
        <f>VLOOKUP(B213,PEX_price_12_2021!B:F,5,0)</f>
        <v>#N/A</v>
      </c>
      <c r="F213" s="55" t="e">
        <f t="shared" si="21"/>
        <v>#N/A</v>
      </c>
      <c r="G213" s="56" t="e">
        <f>VLOOKUP(B213,PEX_price_12_2021!B:G,6,0)</f>
        <v>#N/A</v>
      </c>
      <c r="H213" s="56" t="e">
        <f>VLOOKUP(B213,PEX_price_12_2021!B:G,4,0)</f>
        <v>#N/A</v>
      </c>
      <c r="I213" s="56" t="e">
        <f>VLOOKUP(B213,PEX_price_12_2021!B:G,3,0)</f>
        <v>#N/A</v>
      </c>
      <c r="J213" s="57"/>
      <c r="K213" s="58" t="e">
        <f t="shared" si="19"/>
        <v>#N/A</v>
      </c>
      <c r="L213" s="59" t="e">
        <f t="shared" si="18"/>
        <v>#N/A</v>
      </c>
      <c r="M213" s="60">
        <f t="shared" si="23"/>
        <v>0</v>
      </c>
      <c r="N213" s="61" t="e">
        <f>IF(OR($B213=PEX_price_12_2021!$B$153,$B213=PEX_price_12_2021!$B$154,$B213=PEX_price_12_2021!$B$155,$B213=PEX_price_12_2021!$B$156,$B213=PEX_price_12_2021!$B$157,$B213=PEX_price_12_2021!$B$158,$B213=PEX_price_12_2021!$B$159,$B213=PEX_price_12_2021!$B$160,$B213=PEX_price_12_2021!$B$161,$B213=PEX_price_12_2021!$B$162,$B213=PEX_price_12_2021!$B$163,$B213=PEX_price_12_2021!$B$164,$B213=PEX_price_12_2021!$B$165,$B213=PEX_price_12_2021!$B$166,$B213=PEX_price_12_2021!$B$167,$B213=PEX_price_12_2021!$B$168,$B213=PEX_price_12_2021!$B$169,$B213=PEX_price_12_2021!$B$170,$B213=PEX_price_12_2021!$B$171,$B213=PEX_price_12_2021!$B$184,$B213=PEX_price_12_2021!$B$185,$B213=PEX_price_12_2021!$B$186,$B213=PEX_price_12_2021!$B$187),$F213*(1-$F$6),(IF(OR($B213=PEX_price_12_2021!$B$5,$B213=PEX_price_12_2021!$B$6,$B213=PEX_price_12_2021!$B$7,$B213=PEX_price_12_2021!$B$8,$B213=PEX_price_12_2021!$B$9,$B213=PEX_price_12_2021!$B$10,$B213=PEX_price_12_2021!$B$11,$B213=PEX_price_12_2021!$B$12,$B213=PEX_price_12_2021!$B$13,$B213=PEX_price_12_2021!$B$14,$B213=PEX_price_12_2021!$B$15,$B213=PEX_price_12_2021!$B$16,$B213=PEX_price_12_2021!$B$17),$F213*(1-$F$4),$F213*(1-$F$5))))</f>
        <v>#N/A</v>
      </c>
      <c r="O213" s="17"/>
      <c r="P213" s="17"/>
      <c r="Q213" s="17"/>
      <c r="V213" s="47" t="e">
        <f>IF(G213='[1]Прайс 2017'!$G$9,L213,0)</f>
        <v>#N/A</v>
      </c>
      <c r="W213" s="38">
        <f t="shared" si="22"/>
        <v>0</v>
      </c>
    </row>
    <row r="214" spans="1:23">
      <c r="A214" s="36">
        <v>200</v>
      </c>
      <c r="B214" s="6"/>
      <c r="C214" s="37">
        <f t="shared" si="20"/>
        <v>2</v>
      </c>
      <c r="D214" s="53" t="e">
        <f>VLOOKUP($C214,PEX_price_12_2021!$B$5:$G$187,2,0)</f>
        <v>#N/A</v>
      </c>
      <c r="E214" s="54" t="e">
        <f>VLOOKUP(B214,PEX_price_12_2021!B:F,5,0)</f>
        <v>#N/A</v>
      </c>
      <c r="F214" s="55" t="e">
        <f t="shared" si="21"/>
        <v>#N/A</v>
      </c>
      <c r="G214" s="56" t="e">
        <f>VLOOKUP(B214,PEX_price_12_2021!B:G,6,0)</f>
        <v>#N/A</v>
      </c>
      <c r="H214" s="56" t="e">
        <f>VLOOKUP(B214,PEX_price_12_2021!B:G,4,0)</f>
        <v>#N/A</v>
      </c>
      <c r="I214" s="56" t="e">
        <f>VLOOKUP(B214,PEX_price_12_2021!B:G,3,0)</f>
        <v>#N/A</v>
      </c>
      <c r="J214" s="57"/>
      <c r="K214" s="58" t="e">
        <f t="shared" si="19"/>
        <v>#N/A</v>
      </c>
      <c r="L214" s="59" t="e">
        <f t="shared" si="18"/>
        <v>#N/A</v>
      </c>
      <c r="M214" s="60">
        <f t="shared" si="23"/>
        <v>0</v>
      </c>
      <c r="N214" s="61" t="e">
        <f>IF(OR($B214=PEX_price_12_2021!$B$153,$B214=PEX_price_12_2021!$B$154,$B214=PEX_price_12_2021!$B$155,$B214=PEX_price_12_2021!$B$156,$B214=PEX_price_12_2021!$B$157,$B214=PEX_price_12_2021!$B$158,$B214=PEX_price_12_2021!$B$159,$B214=PEX_price_12_2021!$B$160,$B214=PEX_price_12_2021!$B$161,$B214=PEX_price_12_2021!$B$162,$B214=PEX_price_12_2021!$B$163,$B214=PEX_price_12_2021!$B$164,$B214=PEX_price_12_2021!$B$165,$B214=PEX_price_12_2021!$B$166,$B214=PEX_price_12_2021!$B$167,$B214=PEX_price_12_2021!$B$168,$B214=PEX_price_12_2021!$B$169,$B214=PEX_price_12_2021!$B$170,$B214=PEX_price_12_2021!$B$171,$B214=PEX_price_12_2021!$B$184,$B214=PEX_price_12_2021!$B$185,$B214=PEX_price_12_2021!$B$186,$B214=PEX_price_12_2021!$B$187),$F214*(1-$F$6),(IF(OR($B214=PEX_price_12_2021!$B$5,$B214=PEX_price_12_2021!$B$6,$B214=PEX_price_12_2021!$B$7,$B214=PEX_price_12_2021!$B$8,$B214=PEX_price_12_2021!$B$9,$B214=PEX_price_12_2021!$B$10,$B214=PEX_price_12_2021!$B$11,$B214=PEX_price_12_2021!$B$12,$B214=PEX_price_12_2021!$B$13,$B214=PEX_price_12_2021!$B$14,$B214=PEX_price_12_2021!$B$15,$B214=PEX_price_12_2021!$B$16,$B214=PEX_price_12_2021!$B$17),$F214*(1-$F$4),$F214*(1-$F$5))))</f>
        <v>#N/A</v>
      </c>
      <c r="O214" s="17"/>
      <c r="P214" s="17"/>
      <c r="Q214" s="17"/>
      <c r="V214" s="47" t="e">
        <f>IF(G214='[1]Прайс 2017'!$G$9,L214,0)</f>
        <v>#N/A</v>
      </c>
      <c r="W214" s="38">
        <f t="shared" si="22"/>
        <v>0</v>
      </c>
    </row>
    <row r="215" spans="1:23">
      <c r="A215" s="36">
        <v>201</v>
      </c>
      <c r="B215" s="3"/>
      <c r="C215" s="37">
        <f t="shared" si="20"/>
        <v>2</v>
      </c>
      <c r="D215" s="53" t="e">
        <f>VLOOKUP($C215,PEX_price_12_2021!$B$5:$G$187,2,0)</f>
        <v>#N/A</v>
      </c>
      <c r="E215" s="54" t="e">
        <f>VLOOKUP(B215,PEX_price_12_2021!B:F,5,0)</f>
        <v>#N/A</v>
      </c>
      <c r="F215" s="55" t="e">
        <f t="shared" si="21"/>
        <v>#N/A</v>
      </c>
      <c r="G215" s="56" t="e">
        <f>VLOOKUP(B215,PEX_price_12_2021!B:G,6,0)</f>
        <v>#N/A</v>
      </c>
      <c r="H215" s="56" t="e">
        <f>VLOOKUP(B215,PEX_price_12_2021!B:G,4,0)</f>
        <v>#N/A</v>
      </c>
      <c r="I215" s="56" t="e">
        <f>VLOOKUP(B215,PEX_price_12_2021!B:G,3,0)</f>
        <v>#N/A</v>
      </c>
      <c r="J215" s="57"/>
      <c r="K215" s="58" t="e">
        <f t="shared" si="19"/>
        <v>#N/A</v>
      </c>
      <c r="L215" s="59" t="e">
        <f t="shared" si="18"/>
        <v>#N/A</v>
      </c>
      <c r="M215" s="60">
        <f t="shared" si="23"/>
        <v>0</v>
      </c>
      <c r="N215" s="61" t="e">
        <f>IF(OR($B215=PEX_price_12_2021!$B$153,$B215=PEX_price_12_2021!$B$154,$B215=PEX_price_12_2021!$B$155,$B215=PEX_price_12_2021!$B$156,$B215=PEX_price_12_2021!$B$157,$B215=PEX_price_12_2021!$B$158,$B215=PEX_price_12_2021!$B$159,$B215=PEX_price_12_2021!$B$160,$B215=PEX_price_12_2021!$B$161,$B215=PEX_price_12_2021!$B$162,$B215=PEX_price_12_2021!$B$163,$B215=PEX_price_12_2021!$B$164,$B215=PEX_price_12_2021!$B$165,$B215=PEX_price_12_2021!$B$166,$B215=PEX_price_12_2021!$B$167,$B215=PEX_price_12_2021!$B$168,$B215=PEX_price_12_2021!$B$169,$B215=PEX_price_12_2021!$B$170,$B215=PEX_price_12_2021!$B$171,$B215=PEX_price_12_2021!$B$184,$B215=PEX_price_12_2021!$B$185,$B215=PEX_price_12_2021!$B$186,$B215=PEX_price_12_2021!$B$187),$F215*(1-$F$6),(IF(OR($B215=PEX_price_12_2021!$B$5,$B215=PEX_price_12_2021!$B$6,$B215=PEX_price_12_2021!$B$7,$B215=PEX_price_12_2021!$B$8,$B215=PEX_price_12_2021!$B$9,$B215=PEX_price_12_2021!$B$10,$B215=PEX_price_12_2021!$B$11,$B215=PEX_price_12_2021!$B$12,$B215=PEX_price_12_2021!$B$13,$B215=PEX_price_12_2021!$B$14,$B215=PEX_price_12_2021!$B$15,$B215=PEX_price_12_2021!$B$16,$B215=PEX_price_12_2021!$B$17),$F215*(1-$F$4),$F215*(1-$F$5))))</f>
        <v>#N/A</v>
      </c>
      <c r="O215" s="17"/>
      <c r="P215" s="17"/>
      <c r="Q215" s="17"/>
      <c r="V215" s="47" t="e">
        <f>IF(G215='[1]Прайс 2017'!$G$9,L215,0)</f>
        <v>#N/A</v>
      </c>
      <c r="W215" s="38">
        <f t="shared" si="22"/>
        <v>0</v>
      </c>
    </row>
    <row r="216" spans="1:23">
      <c r="A216" s="36">
        <v>202</v>
      </c>
      <c r="B216" s="3"/>
      <c r="C216" s="37">
        <f t="shared" si="20"/>
        <v>2</v>
      </c>
      <c r="D216" s="53" t="e">
        <f>VLOOKUP($C216,PEX_price_12_2021!$B$5:$G$187,2,0)</f>
        <v>#N/A</v>
      </c>
      <c r="E216" s="54" t="e">
        <f>VLOOKUP(B216,PEX_price_12_2021!B:F,5,0)</f>
        <v>#N/A</v>
      </c>
      <c r="F216" s="55" t="e">
        <f t="shared" si="21"/>
        <v>#N/A</v>
      </c>
      <c r="G216" s="56" t="e">
        <f>VLOOKUP(B216,PEX_price_12_2021!B:G,6,0)</f>
        <v>#N/A</v>
      </c>
      <c r="H216" s="56" t="e">
        <f>VLOOKUP(B216,PEX_price_12_2021!B:G,4,0)</f>
        <v>#N/A</v>
      </c>
      <c r="I216" s="56" t="e">
        <f>VLOOKUP(B216,PEX_price_12_2021!B:G,3,0)</f>
        <v>#N/A</v>
      </c>
      <c r="J216" s="57"/>
      <c r="K216" s="58" t="e">
        <f t="shared" si="19"/>
        <v>#N/A</v>
      </c>
      <c r="L216" s="59" t="e">
        <f t="shared" si="18"/>
        <v>#N/A</v>
      </c>
      <c r="M216" s="60">
        <f t="shared" si="23"/>
        <v>0</v>
      </c>
      <c r="N216" s="61" t="e">
        <f>IF(OR($B216=PEX_price_12_2021!$B$153,$B216=PEX_price_12_2021!$B$154,$B216=PEX_price_12_2021!$B$155,$B216=PEX_price_12_2021!$B$156,$B216=PEX_price_12_2021!$B$157,$B216=PEX_price_12_2021!$B$158,$B216=PEX_price_12_2021!$B$159,$B216=PEX_price_12_2021!$B$160,$B216=PEX_price_12_2021!$B$161,$B216=PEX_price_12_2021!$B$162,$B216=PEX_price_12_2021!$B$163,$B216=PEX_price_12_2021!$B$164,$B216=PEX_price_12_2021!$B$165,$B216=PEX_price_12_2021!$B$166,$B216=PEX_price_12_2021!$B$167,$B216=PEX_price_12_2021!$B$168,$B216=PEX_price_12_2021!$B$169,$B216=PEX_price_12_2021!$B$170,$B216=PEX_price_12_2021!$B$171,$B216=PEX_price_12_2021!$B$184,$B216=PEX_price_12_2021!$B$185,$B216=PEX_price_12_2021!$B$186,$B216=PEX_price_12_2021!$B$187),$F216*(1-$F$6),(IF(OR($B216=PEX_price_12_2021!$B$5,$B216=PEX_price_12_2021!$B$6,$B216=PEX_price_12_2021!$B$7,$B216=PEX_price_12_2021!$B$8,$B216=PEX_price_12_2021!$B$9,$B216=PEX_price_12_2021!$B$10,$B216=PEX_price_12_2021!$B$11,$B216=PEX_price_12_2021!$B$12,$B216=PEX_price_12_2021!$B$13,$B216=PEX_price_12_2021!$B$14,$B216=PEX_price_12_2021!$B$15,$B216=PEX_price_12_2021!$B$16,$B216=PEX_price_12_2021!$B$17),$F216*(1-$F$4),$F216*(1-$F$5))))</f>
        <v>#N/A</v>
      </c>
      <c r="O216" s="17"/>
      <c r="P216" s="17"/>
      <c r="Q216" s="17"/>
      <c r="V216" s="47" t="e">
        <f>IF(G216='[1]Прайс 2017'!$G$9,L216,0)</f>
        <v>#N/A</v>
      </c>
      <c r="W216" s="38">
        <f t="shared" si="22"/>
        <v>0</v>
      </c>
    </row>
    <row r="217" spans="1:23">
      <c r="A217" s="36">
        <v>203</v>
      </c>
      <c r="B217" s="3"/>
      <c r="C217" s="37">
        <f t="shared" si="20"/>
        <v>2</v>
      </c>
      <c r="D217" s="53" t="e">
        <f>VLOOKUP($C217,PEX_price_12_2021!$B$5:$G$187,2,0)</f>
        <v>#N/A</v>
      </c>
      <c r="E217" s="54" t="e">
        <f>VLOOKUP(B217,PEX_price_12_2021!B:F,5,0)</f>
        <v>#N/A</v>
      </c>
      <c r="F217" s="55" t="e">
        <f t="shared" si="21"/>
        <v>#N/A</v>
      </c>
      <c r="G217" s="56" t="e">
        <f>VLOOKUP(B217,PEX_price_12_2021!B:G,6,0)</f>
        <v>#N/A</v>
      </c>
      <c r="H217" s="56" t="e">
        <f>VLOOKUP(B217,PEX_price_12_2021!B:G,4,0)</f>
        <v>#N/A</v>
      </c>
      <c r="I217" s="56" t="e">
        <f>VLOOKUP(B217,PEX_price_12_2021!B:G,3,0)</f>
        <v>#N/A</v>
      </c>
      <c r="J217" s="57"/>
      <c r="K217" s="58" t="e">
        <f t="shared" si="19"/>
        <v>#N/A</v>
      </c>
      <c r="L217" s="59" t="e">
        <f t="shared" si="18"/>
        <v>#N/A</v>
      </c>
      <c r="M217" s="60">
        <f t="shared" si="23"/>
        <v>0</v>
      </c>
      <c r="N217" s="61" t="e">
        <f>IF(OR($B217=PEX_price_12_2021!$B$153,$B217=PEX_price_12_2021!$B$154,$B217=PEX_price_12_2021!$B$155,$B217=PEX_price_12_2021!$B$156,$B217=PEX_price_12_2021!$B$157,$B217=PEX_price_12_2021!$B$158,$B217=PEX_price_12_2021!$B$159,$B217=PEX_price_12_2021!$B$160,$B217=PEX_price_12_2021!$B$161,$B217=PEX_price_12_2021!$B$162,$B217=PEX_price_12_2021!$B$163,$B217=PEX_price_12_2021!$B$164,$B217=PEX_price_12_2021!$B$165,$B217=PEX_price_12_2021!$B$166,$B217=PEX_price_12_2021!$B$167,$B217=PEX_price_12_2021!$B$168,$B217=PEX_price_12_2021!$B$169,$B217=PEX_price_12_2021!$B$170,$B217=PEX_price_12_2021!$B$171,$B217=PEX_price_12_2021!$B$184,$B217=PEX_price_12_2021!$B$185,$B217=PEX_price_12_2021!$B$186,$B217=PEX_price_12_2021!$B$187),$F217*(1-$F$6),(IF(OR($B217=PEX_price_12_2021!$B$5,$B217=PEX_price_12_2021!$B$6,$B217=PEX_price_12_2021!$B$7,$B217=PEX_price_12_2021!$B$8,$B217=PEX_price_12_2021!$B$9,$B217=PEX_price_12_2021!$B$10,$B217=PEX_price_12_2021!$B$11,$B217=PEX_price_12_2021!$B$12,$B217=PEX_price_12_2021!$B$13,$B217=PEX_price_12_2021!$B$14,$B217=PEX_price_12_2021!$B$15,$B217=PEX_price_12_2021!$B$16,$B217=PEX_price_12_2021!$B$17),$F217*(1-$F$4),$F217*(1-$F$5))))</f>
        <v>#N/A</v>
      </c>
      <c r="O217" s="17"/>
      <c r="P217" s="17"/>
      <c r="Q217" s="17"/>
      <c r="V217" s="47" t="e">
        <f>IF(G217='[1]Прайс 2017'!$G$9,L217,0)</f>
        <v>#N/A</v>
      </c>
      <c r="W217" s="38">
        <f t="shared" si="22"/>
        <v>0</v>
      </c>
    </row>
    <row r="218" spans="1:23">
      <c r="A218" s="36">
        <v>204</v>
      </c>
      <c r="B218" s="3"/>
      <c r="C218" s="37">
        <f t="shared" si="20"/>
        <v>2</v>
      </c>
      <c r="D218" s="53" t="e">
        <f>VLOOKUP($C218,PEX_price_12_2021!$B$5:$G$187,2,0)</f>
        <v>#N/A</v>
      </c>
      <c r="E218" s="54" t="e">
        <f>VLOOKUP(B218,PEX_price_12_2021!B:F,5,0)</f>
        <v>#N/A</v>
      </c>
      <c r="F218" s="55" t="e">
        <f t="shared" si="21"/>
        <v>#N/A</v>
      </c>
      <c r="G218" s="56" t="e">
        <f>VLOOKUP(B218,PEX_price_12_2021!B:G,6,0)</f>
        <v>#N/A</v>
      </c>
      <c r="H218" s="56" t="e">
        <f>VLOOKUP(B218,PEX_price_12_2021!B:G,4,0)</f>
        <v>#N/A</v>
      </c>
      <c r="I218" s="56" t="e">
        <f>VLOOKUP(B218,PEX_price_12_2021!B:G,3,0)</f>
        <v>#N/A</v>
      </c>
      <c r="J218" s="57"/>
      <c r="K218" s="58" t="e">
        <f t="shared" si="19"/>
        <v>#N/A</v>
      </c>
      <c r="L218" s="59" t="e">
        <f t="shared" si="18"/>
        <v>#N/A</v>
      </c>
      <c r="M218" s="60">
        <f t="shared" si="23"/>
        <v>0</v>
      </c>
      <c r="N218" s="61" t="e">
        <f>IF(OR($B218=PEX_price_12_2021!$B$153,$B218=PEX_price_12_2021!$B$154,$B218=PEX_price_12_2021!$B$155,$B218=PEX_price_12_2021!$B$156,$B218=PEX_price_12_2021!$B$157,$B218=PEX_price_12_2021!$B$158,$B218=PEX_price_12_2021!$B$159,$B218=PEX_price_12_2021!$B$160,$B218=PEX_price_12_2021!$B$161,$B218=PEX_price_12_2021!$B$162,$B218=PEX_price_12_2021!$B$163,$B218=PEX_price_12_2021!$B$164,$B218=PEX_price_12_2021!$B$165,$B218=PEX_price_12_2021!$B$166,$B218=PEX_price_12_2021!$B$167,$B218=PEX_price_12_2021!$B$168,$B218=PEX_price_12_2021!$B$169,$B218=PEX_price_12_2021!$B$170,$B218=PEX_price_12_2021!$B$171,$B218=PEX_price_12_2021!$B$184,$B218=PEX_price_12_2021!$B$185,$B218=PEX_price_12_2021!$B$186,$B218=PEX_price_12_2021!$B$187),$F218*(1-$F$6),(IF(OR($B218=PEX_price_12_2021!$B$5,$B218=PEX_price_12_2021!$B$6,$B218=PEX_price_12_2021!$B$7,$B218=PEX_price_12_2021!$B$8,$B218=PEX_price_12_2021!$B$9,$B218=PEX_price_12_2021!$B$10,$B218=PEX_price_12_2021!$B$11,$B218=PEX_price_12_2021!$B$12,$B218=PEX_price_12_2021!$B$13,$B218=PEX_price_12_2021!$B$14,$B218=PEX_price_12_2021!$B$15,$B218=PEX_price_12_2021!$B$16,$B218=PEX_price_12_2021!$B$17),$F218*(1-$F$4),$F218*(1-$F$5))))</f>
        <v>#N/A</v>
      </c>
      <c r="O218" s="17"/>
      <c r="P218" s="17"/>
      <c r="Q218" s="17"/>
      <c r="V218" s="47" t="e">
        <f>IF(G218='[1]Прайс 2017'!$G$9,L218,0)</f>
        <v>#N/A</v>
      </c>
      <c r="W218" s="38">
        <f t="shared" si="22"/>
        <v>0</v>
      </c>
    </row>
    <row r="219" spans="1:23">
      <c r="A219" s="36">
        <v>205</v>
      </c>
      <c r="B219" s="6"/>
      <c r="C219" s="37">
        <f t="shared" si="20"/>
        <v>2</v>
      </c>
      <c r="D219" s="53" t="e">
        <f>VLOOKUP($C219,PEX_price_12_2021!$B$5:$G$187,2,0)</f>
        <v>#N/A</v>
      </c>
      <c r="E219" s="54" t="e">
        <f>VLOOKUP(B219,PEX_price_12_2021!B:F,5,0)</f>
        <v>#N/A</v>
      </c>
      <c r="F219" s="55" t="e">
        <f t="shared" si="21"/>
        <v>#N/A</v>
      </c>
      <c r="G219" s="56" t="e">
        <f>VLOOKUP(B219,PEX_price_12_2021!B:G,6,0)</f>
        <v>#N/A</v>
      </c>
      <c r="H219" s="56" t="e">
        <f>VLOOKUP(B219,PEX_price_12_2021!B:G,4,0)</f>
        <v>#N/A</v>
      </c>
      <c r="I219" s="56" t="e">
        <f>VLOOKUP(B219,PEX_price_12_2021!B:G,3,0)</f>
        <v>#N/A</v>
      </c>
      <c r="J219" s="57"/>
      <c r="K219" s="58" t="e">
        <f t="shared" si="19"/>
        <v>#N/A</v>
      </c>
      <c r="L219" s="59" t="e">
        <f t="shared" si="18"/>
        <v>#N/A</v>
      </c>
      <c r="M219" s="60">
        <f t="shared" si="23"/>
        <v>0</v>
      </c>
      <c r="N219" s="61" t="e">
        <f>IF(OR($B219=PEX_price_12_2021!$B$153,$B219=PEX_price_12_2021!$B$154,$B219=PEX_price_12_2021!$B$155,$B219=PEX_price_12_2021!$B$156,$B219=PEX_price_12_2021!$B$157,$B219=PEX_price_12_2021!$B$158,$B219=PEX_price_12_2021!$B$159,$B219=PEX_price_12_2021!$B$160,$B219=PEX_price_12_2021!$B$161,$B219=PEX_price_12_2021!$B$162,$B219=PEX_price_12_2021!$B$163,$B219=PEX_price_12_2021!$B$164,$B219=PEX_price_12_2021!$B$165,$B219=PEX_price_12_2021!$B$166,$B219=PEX_price_12_2021!$B$167,$B219=PEX_price_12_2021!$B$168,$B219=PEX_price_12_2021!$B$169,$B219=PEX_price_12_2021!$B$170,$B219=PEX_price_12_2021!$B$171,$B219=PEX_price_12_2021!$B$184,$B219=PEX_price_12_2021!$B$185,$B219=PEX_price_12_2021!$B$186,$B219=PEX_price_12_2021!$B$187),$F219*(1-$F$6),(IF(OR($B219=PEX_price_12_2021!$B$5,$B219=PEX_price_12_2021!$B$6,$B219=PEX_price_12_2021!$B$7,$B219=PEX_price_12_2021!$B$8,$B219=PEX_price_12_2021!$B$9,$B219=PEX_price_12_2021!$B$10,$B219=PEX_price_12_2021!$B$11,$B219=PEX_price_12_2021!$B$12,$B219=PEX_price_12_2021!$B$13,$B219=PEX_price_12_2021!$B$14,$B219=PEX_price_12_2021!$B$15,$B219=PEX_price_12_2021!$B$16,$B219=PEX_price_12_2021!$B$17),$F219*(1-$F$4),$F219*(1-$F$5))))</f>
        <v>#N/A</v>
      </c>
      <c r="O219" s="17"/>
      <c r="P219" s="17"/>
      <c r="Q219" s="17"/>
      <c r="V219" s="47" t="e">
        <f>IF(G219='[1]Прайс 2017'!$G$9,L219,0)</f>
        <v>#N/A</v>
      </c>
      <c r="W219" s="38">
        <f t="shared" si="22"/>
        <v>0</v>
      </c>
    </row>
    <row r="220" spans="1:23">
      <c r="A220" s="36">
        <v>206</v>
      </c>
      <c r="B220" s="6"/>
      <c r="C220" s="37">
        <f t="shared" si="20"/>
        <v>2</v>
      </c>
      <c r="D220" s="53" t="e">
        <f>VLOOKUP($C220,PEX_price_12_2021!$B$5:$G$187,2,0)</f>
        <v>#N/A</v>
      </c>
      <c r="E220" s="54" t="e">
        <f>VLOOKUP(B220,PEX_price_12_2021!B:F,5,0)</f>
        <v>#N/A</v>
      </c>
      <c r="F220" s="55" t="e">
        <f t="shared" si="21"/>
        <v>#N/A</v>
      </c>
      <c r="G220" s="56" t="e">
        <f>VLOOKUP(B220,PEX_price_12_2021!B:G,6,0)</f>
        <v>#N/A</v>
      </c>
      <c r="H220" s="56" t="e">
        <f>VLOOKUP(B220,PEX_price_12_2021!B:G,4,0)</f>
        <v>#N/A</v>
      </c>
      <c r="I220" s="56" t="e">
        <f>VLOOKUP(B220,PEX_price_12_2021!B:G,3,0)</f>
        <v>#N/A</v>
      </c>
      <c r="J220" s="57"/>
      <c r="K220" s="58" t="e">
        <f t="shared" si="19"/>
        <v>#N/A</v>
      </c>
      <c r="L220" s="59" t="e">
        <f t="shared" si="18"/>
        <v>#N/A</v>
      </c>
      <c r="M220" s="60">
        <f t="shared" si="23"/>
        <v>0</v>
      </c>
      <c r="N220" s="61" t="e">
        <f>IF(OR($B220=PEX_price_12_2021!$B$153,$B220=PEX_price_12_2021!$B$154,$B220=PEX_price_12_2021!$B$155,$B220=PEX_price_12_2021!$B$156,$B220=PEX_price_12_2021!$B$157,$B220=PEX_price_12_2021!$B$158,$B220=PEX_price_12_2021!$B$159,$B220=PEX_price_12_2021!$B$160,$B220=PEX_price_12_2021!$B$161,$B220=PEX_price_12_2021!$B$162,$B220=PEX_price_12_2021!$B$163,$B220=PEX_price_12_2021!$B$164,$B220=PEX_price_12_2021!$B$165,$B220=PEX_price_12_2021!$B$166,$B220=PEX_price_12_2021!$B$167,$B220=PEX_price_12_2021!$B$168,$B220=PEX_price_12_2021!$B$169,$B220=PEX_price_12_2021!$B$170,$B220=PEX_price_12_2021!$B$171,$B220=PEX_price_12_2021!$B$184,$B220=PEX_price_12_2021!$B$185,$B220=PEX_price_12_2021!$B$186,$B220=PEX_price_12_2021!$B$187),$F220*(1-$F$6),(IF(OR($B220=PEX_price_12_2021!$B$5,$B220=PEX_price_12_2021!$B$6,$B220=PEX_price_12_2021!$B$7,$B220=PEX_price_12_2021!$B$8,$B220=PEX_price_12_2021!$B$9,$B220=PEX_price_12_2021!$B$10,$B220=PEX_price_12_2021!$B$11,$B220=PEX_price_12_2021!$B$12,$B220=PEX_price_12_2021!$B$13,$B220=PEX_price_12_2021!$B$14,$B220=PEX_price_12_2021!$B$15,$B220=PEX_price_12_2021!$B$16,$B220=PEX_price_12_2021!$B$17),$F220*(1-$F$4),$F220*(1-$F$5))))</f>
        <v>#N/A</v>
      </c>
      <c r="O220" s="17"/>
      <c r="P220" s="17"/>
      <c r="Q220" s="17"/>
      <c r="V220" s="47" t="e">
        <f>IF(G220='[1]Прайс 2017'!$G$9,L220,0)</f>
        <v>#N/A</v>
      </c>
      <c r="W220" s="38">
        <f t="shared" si="22"/>
        <v>0</v>
      </c>
    </row>
    <row r="221" spans="1:23">
      <c r="A221" s="36">
        <v>207</v>
      </c>
      <c r="B221" s="3"/>
      <c r="C221" s="37">
        <f t="shared" si="20"/>
        <v>2</v>
      </c>
      <c r="D221" s="53" t="e">
        <f>VLOOKUP($C221,PEX_price_12_2021!$B$5:$G$187,2,0)</f>
        <v>#N/A</v>
      </c>
      <c r="E221" s="54" t="e">
        <f>VLOOKUP(B221,PEX_price_12_2021!B:F,5,0)</f>
        <v>#N/A</v>
      </c>
      <c r="F221" s="55" t="e">
        <f t="shared" si="21"/>
        <v>#N/A</v>
      </c>
      <c r="G221" s="56" t="e">
        <f>VLOOKUP(B221,PEX_price_12_2021!B:G,6,0)</f>
        <v>#N/A</v>
      </c>
      <c r="H221" s="56" t="e">
        <f>VLOOKUP(B221,PEX_price_12_2021!B:G,4,0)</f>
        <v>#N/A</v>
      </c>
      <c r="I221" s="56" t="e">
        <f>VLOOKUP(B221,PEX_price_12_2021!B:G,3,0)</f>
        <v>#N/A</v>
      </c>
      <c r="J221" s="57"/>
      <c r="K221" s="58" t="e">
        <f t="shared" si="19"/>
        <v>#N/A</v>
      </c>
      <c r="L221" s="59" t="e">
        <f t="shared" si="18"/>
        <v>#N/A</v>
      </c>
      <c r="M221" s="60">
        <f t="shared" si="23"/>
        <v>0</v>
      </c>
      <c r="N221" s="61" t="e">
        <f>IF(OR($B221=PEX_price_12_2021!$B$153,$B221=PEX_price_12_2021!$B$154,$B221=PEX_price_12_2021!$B$155,$B221=PEX_price_12_2021!$B$156,$B221=PEX_price_12_2021!$B$157,$B221=PEX_price_12_2021!$B$158,$B221=PEX_price_12_2021!$B$159,$B221=PEX_price_12_2021!$B$160,$B221=PEX_price_12_2021!$B$161,$B221=PEX_price_12_2021!$B$162,$B221=PEX_price_12_2021!$B$163,$B221=PEX_price_12_2021!$B$164,$B221=PEX_price_12_2021!$B$165,$B221=PEX_price_12_2021!$B$166,$B221=PEX_price_12_2021!$B$167,$B221=PEX_price_12_2021!$B$168,$B221=PEX_price_12_2021!$B$169,$B221=PEX_price_12_2021!$B$170,$B221=PEX_price_12_2021!$B$171,$B221=PEX_price_12_2021!$B$184,$B221=PEX_price_12_2021!$B$185,$B221=PEX_price_12_2021!$B$186,$B221=PEX_price_12_2021!$B$187),$F221*(1-$F$6),(IF(OR($B221=PEX_price_12_2021!$B$5,$B221=PEX_price_12_2021!$B$6,$B221=PEX_price_12_2021!$B$7,$B221=PEX_price_12_2021!$B$8,$B221=PEX_price_12_2021!$B$9,$B221=PEX_price_12_2021!$B$10,$B221=PEX_price_12_2021!$B$11,$B221=PEX_price_12_2021!$B$12,$B221=PEX_price_12_2021!$B$13,$B221=PEX_price_12_2021!$B$14,$B221=PEX_price_12_2021!$B$15,$B221=PEX_price_12_2021!$B$16,$B221=PEX_price_12_2021!$B$17),$F221*(1-$F$4),$F221*(1-$F$5))))</f>
        <v>#N/A</v>
      </c>
      <c r="O221" s="17"/>
      <c r="P221" s="17"/>
      <c r="Q221" s="17"/>
      <c r="V221" s="47" t="e">
        <f>IF(G221='[1]Прайс 2017'!$G$9,L221,0)</f>
        <v>#N/A</v>
      </c>
      <c r="W221" s="38">
        <f t="shared" si="22"/>
        <v>0</v>
      </c>
    </row>
    <row r="222" spans="1:23">
      <c r="A222" s="36">
        <v>208</v>
      </c>
      <c r="B222" s="3"/>
      <c r="C222" s="37">
        <f t="shared" si="20"/>
        <v>2</v>
      </c>
      <c r="D222" s="53" t="e">
        <f>VLOOKUP($C222,PEX_price_12_2021!$B$5:$G$187,2,0)</f>
        <v>#N/A</v>
      </c>
      <c r="E222" s="54" t="e">
        <f>VLOOKUP(B222,PEX_price_12_2021!B:F,5,0)</f>
        <v>#N/A</v>
      </c>
      <c r="F222" s="55" t="e">
        <f t="shared" si="21"/>
        <v>#N/A</v>
      </c>
      <c r="G222" s="56" t="e">
        <f>VLOOKUP(B222,PEX_price_12_2021!B:G,6,0)</f>
        <v>#N/A</v>
      </c>
      <c r="H222" s="56" t="e">
        <f>VLOOKUP(B222,PEX_price_12_2021!B:G,4,0)</f>
        <v>#N/A</v>
      </c>
      <c r="I222" s="56" t="e">
        <f>VLOOKUP(B222,PEX_price_12_2021!B:G,3,0)</f>
        <v>#N/A</v>
      </c>
      <c r="J222" s="57"/>
      <c r="K222" s="58" t="e">
        <f t="shared" si="19"/>
        <v>#N/A</v>
      </c>
      <c r="L222" s="59" t="e">
        <f t="shared" si="18"/>
        <v>#N/A</v>
      </c>
      <c r="M222" s="60">
        <f t="shared" si="23"/>
        <v>0</v>
      </c>
      <c r="N222" s="61" t="e">
        <f>IF(OR($B222=PEX_price_12_2021!$B$153,$B222=PEX_price_12_2021!$B$154,$B222=PEX_price_12_2021!$B$155,$B222=PEX_price_12_2021!$B$156,$B222=PEX_price_12_2021!$B$157,$B222=PEX_price_12_2021!$B$158,$B222=PEX_price_12_2021!$B$159,$B222=PEX_price_12_2021!$B$160,$B222=PEX_price_12_2021!$B$161,$B222=PEX_price_12_2021!$B$162,$B222=PEX_price_12_2021!$B$163,$B222=PEX_price_12_2021!$B$164,$B222=PEX_price_12_2021!$B$165,$B222=PEX_price_12_2021!$B$166,$B222=PEX_price_12_2021!$B$167,$B222=PEX_price_12_2021!$B$168,$B222=PEX_price_12_2021!$B$169,$B222=PEX_price_12_2021!$B$170,$B222=PEX_price_12_2021!$B$171,$B222=PEX_price_12_2021!$B$184,$B222=PEX_price_12_2021!$B$185,$B222=PEX_price_12_2021!$B$186,$B222=PEX_price_12_2021!$B$187),$F222*(1-$F$6),(IF(OR($B222=PEX_price_12_2021!$B$5,$B222=PEX_price_12_2021!$B$6,$B222=PEX_price_12_2021!$B$7,$B222=PEX_price_12_2021!$B$8,$B222=PEX_price_12_2021!$B$9,$B222=PEX_price_12_2021!$B$10,$B222=PEX_price_12_2021!$B$11,$B222=PEX_price_12_2021!$B$12,$B222=PEX_price_12_2021!$B$13,$B222=PEX_price_12_2021!$B$14,$B222=PEX_price_12_2021!$B$15,$B222=PEX_price_12_2021!$B$16,$B222=PEX_price_12_2021!$B$17),$F222*(1-$F$4),$F222*(1-$F$5))))</f>
        <v>#N/A</v>
      </c>
      <c r="O222" s="17"/>
      <c r="P222" s="17"/>
      <c r="Q222" s="17"/>
      <c r="V222" s="47" t="e">
        <f>IF(G222='[1]Прайс 2017'!$G$9,L222,0)</f>
        <v>#N/A</v>
      </c>
      <c r="W222" s="38">
        <f t="shared" si="22"/>
        <v>0</v>
      </c>
    </row>
    <row r="223" spans="1:23">
      <c r="A223" s="36">
        <v>209</v>
      </c>
      <c r="B223" s="3"/>
      <c r="C223" s="37">
        <f t="shared" si="20"/>
        <v>2</v>
      </c>
      <c r="D223" s="53" t="e">
        <f>VLOOKUP($C223,PEX_price_12_2021!$B$5:$G$187,2,0)</f>
        <v>#N/A</v>
      </c>
      <c r="E223" s="54" t="e">
        <f>VLOOKUP(B223,PEX_price_12_2021!B:F,5,0)</f>
        <v>#N/A</v>
      </c>
      <c r="F223" s="55" t="e">
        <f t="shared" si="21"/>
        <v>#N/A</v>
      </c>
      <c r="G223" s="56" t="e">
        <f>VLOOKUP(B223,PEX_price_12_2021!B:G,6,0)</f>
        <v>#N/A</v>
      </c>
      <c r="H223" s="56" t="e">
        <f>VLOOKUP(B223,PEX_price_12_2021!B:G,4,0)</f>
        <v>#N/A</v>
      </c>
      <c r="I223" s="56" t="e">
        <f>VLOOKUP(B223,PEX_price_12_2021!B:G,3,0)</f>
        <v>#N/A</v>
      </c>
      <c r="J223" s="57"/>
      <c r="K223" s="58" t="e">
        <f t="shared" si="19"/>
        <v>#N/A</v>
      </c>
      <c r="L223" s="59" t="e">
        <f t="shared" si="18"/>
        <v>#N/A</v>
      </c>
      <c r="M223" s="60">
        <f t="shared" si="23"/>
        <v>0</v>
      </c>
      <c r="N223" s="61" t="e">
        <f>IF(OR($B223=PEX_price_12_2021!$B$153,$B223=PEX_price_12_2021!$B$154,$B223=PEX_price_12_2021!$B$155,$B223=PEX_price_12_2021!$B$156,$B223=PEX_price_12_2021!$B$157,$B223=PEX_price_12_2021!$B$158,$B223=PEX_price_12_2021!$B$159,$B223=PEX_price_12_2021!$B$160,$B223=PEX_price_12_2021!$B$161,$B223=PEX_price_12_2021!$B$162,$B223=PEX_price_12_2021!$B$163,$B223=PEX_price_12_2021!$B$164,$B223=PEX_price_12_2021!$B$165,$B223=PEX_price_12_2021!$B$166,$B223=PEX_price_12_2021!$B$167,$B223=PEX_price_12_2021!$B$168,$B223=PEX_price_12_2021!$B$169,$B223=PEX_price_12_2021!$B$170,$B223=PEX_price_12_2021!$B$171,$B223=PEX_price_12_2021!$B$184,$B223=PEX_price_12_2021!$B$185,$B223=PEX_price_12_2021!$B$186,$B223=PEX_price_12_2021!$B$187),$F223*(1-$F$6),(IF(OR($B223=PEX_price_12_2021!$B$5,$B223=PEX_price_12_2021!$B$6,$B223=PEX_price_12_2021!$B$7,$B223=PEX_price_12_2021!$B$8,$B223=PEX_price_12_2021!$B$9,$B223=PEX_price_12_2021!$B$10,$B223=PEX_price_12_2021!$B$11,$B223=PEX_price_12_2021!$B$12,$B223=PEX_price_12_2021!$B$13,$B223=PEX_price_12_2021!$B$14,$B223=PEX_price_12_2021!$B$15,$B223=PEX_price_12_2021!$B$16,$B223=PEX_price_12_2021!$B$17),$F223*(1-$F$4),$F223*(1-$F$5))))</f>
        <v>#N/A</v>
      </c>
      <c r="O223" s="17"/>
      <c r="P223" s="17"/>
      <c r="Q223" s="17"/>
      <c r="V223" s="47" t="e">
        <f>IF(G223='[1]Прайс 2017'!$G$9,L223,0)</f>
        <v>#N/A</v>
      </c>
      <c r="W223" s="38">
        <f t="shared" si="22"/>
        <v>0</v>
      </c>
    </row>
    <row r="224" spans="1:23">
      <c r="A224" s="36">
        <v>210</v>
      </c>
      <c r="B224" s="3"/>
      <c r="C224" s="37">
        <f t="shared" si="20"/>
        <v>2</v>
      </c>
      <c r="D224" s="53" t="e">
        <f>VLOOKUP($C224,PEX_price_12_2021!$B$5:$G$187,2,0)</f>
        <v>#N/A</v>
      </c>
      <c r="E224" s="54" t="e">
        <f>VLOOKUP(B224,PEX_price_12_2021!B:F,5,0)</f>
        <v>#N/A</v>
      </c>
      <c r="F224" s="55" t="e">
        <f t="shared" si="21"/>
        <v>#N/A</v>
      </c>
      <c r="G224" s="56" t="e">
        <f>VLOOKUP(B224,PEX_price_12_2021!B:G,6,0)</f>
        <v>#N/A</v>
      </c>
      <c r="H224" s="56" t="e">
        <f>VLOOKUP(B224,PEX_price_12_2021!B:G,4,0)</f>
        <v>#N/A</v>
      </c>
      <c r="I224" s="56" t="e">
        <f>VLOOKUP(B224,PEX_price_12_2021!B:G,3,0)</f>
        <v>#N/A</v>
      </c>
      <c r="J224" s="57"/>
      <c r="K224" s="58" t="e">
        <f t="shared" si="19"/>
        <v>#N/A</v>
      </c>
      <c r="L224" s="59" t="e">
        <f t="shared" si="18"/>
        <v>#N/A</v>
      </c>
      <c r="M224" s="60">
        <f t="shared" si="23"/>
        <v>0</v>
      </c>
      <c r="N224" s="61" t="e">
        <f>IF(OR($B224=PEX_price_12_2021!$B$153,$B224=PEX_price_12_2021!$B$154,$B224=PEX_price_12_2021!$B$155,$B224=PEX_price_12_2021!$B$156,$B224=PEX_price_12_2021!$B$157,$B224=PEX_price_12_2021!$B$158,$B224=PEX_price_12_2021!$B$159,$B224=PEX_price_12_2021!$B$160,$B224=PEX_price_12_2021!$B$161,$B224=PEX_price_12_2021!$B$162,$B224=PEX_price_12_2021!$B$163,$B224=PEX_price_12_2021!$B$164,$B224=PEX_price_12_2021!$B$165,$B224=PEX_price_12_2021!$B$166,$B224=PEX_price_12_2021!$B$167,$B224=PEX_price_12_2021!$B$168,$B224=PEX_price_12_2021!$B$169,$B224=PEX_price_12_2021!$B$170,$B224=PEX_price_12_2021!$B$171,$B224=PEX_price_12_2021!$B$184,$B224=PEX_price_12_2021!$B$185,$B224=PEX_price_12_2021!$B$186,$B224=PEX_price_12_2021!$B$187),$F224*(1-$F$6),(IF(OR($B224=PEX_price_12_2021!$B$5,$B224=PEX_price_12_2021!$B$6,$B224=PEX_price_12_2021!$B$7,$B224=PEX_price_12_2021!$B$8,$B224=PEX_price_12_2021!$B$9,$B224=PEX_price_12_2021!$B$10,$B224=PEX_price_12_2021!$B$11,$B224=PEX_price_12_2021!$B$12,$B224=PEX_price_12_2021!$B$13,$B224=PEX_price_12_2021!$B$14,$B224=PEX_price_12_2021!$B$15,$B224=PEX_price_12_2021!$B$16,$B224=PEX_price_12_2021!$B$17),$F224*(1-$F$4),$F224*(1-$F$5))))</f>
        <v>#N/A</v>
      </c>
      <c r="O224" s="17"/>
      <c r="P224" s="17"/>
      <c r="Q224" s="17"/>
      <c r="V224" s="47" t="e">
        <f>IF(G224='[1]Прайс 2017'!$G$9,L224,0)</f>
        <v>#N/A</v>
      </c>
      <c r="W224" s="38">
        <f t="shared" si="22"/>
        <v>0</v>
      </c>
    </row>
    <row r="225" spans="1:23">
      <c r="A225" s="36">
        <v>211</v>
      </c>
      <c r="B225" s="3"/>
      <c r="C225" s="37">
        <f t="shared" si="20"/>
        <v>2</v>
      </c>
      <c r="D225" s="53" t="e">
        <f>VLOOKUP($C225,PEX_price_12_2021!$B$5:$G$187,2,0)</f>
        <v>#N/A</v>
      </c>
      <c r="E225" s="54" t="e">
        <f>VLOOKUP(B225,PEX_price_12_2021!B:F,5,0)</f>
        <v>#N/A</v>
      </c>
      <c r="F225" s="55" t="e">
        <f t="shared" si="21"/>
        <v>#N/A</v>
      </c>
      <c r="G225" s="56" t="e">
        <f>VLOOKUP(B225,PEX_price_12_2021!B:G,6,0)</f>
        <v>#N/A</v>
      </c>
      <c r="H225" s="56" t="e">
        <f>VLOOKUP(B225,PEX_price_12_2021!B:G,4,0)</f>
        <v>#N/A</v>
      </c>
      <c r="I225" s="56" t="e">
        <f>VLOOKUP(B225,PEX_price_12_2021!B:G,3,0)</f>
        <v>#N/A</v>
      </c>
      <c r="J225" s="57"/>
      <c r="K225" s="58" t="e">
        <f t="shared" si="19"/>
        <v>#N/A</v>
      </c>
      <c r="L225" s="59" t="e">
        <f t="shared" si="18"/>
        <v>#N/A</v>
      </c>
      <c r="M225" s="60">
        <f t="shared" si="23"/>
        <v>0</v>
      </c>
      <c r="N225" s="61" t="e">
        <f>IF(OR($B225=PEX_price_12_2021!$B$153,$B225=PEX_price_12_2021!$B$154,$B225=PEX_price_12_2021!$B$155,$B225=PEX_price_12_2021!$B$156,$B225=PEX_price_12_2021!$B$157,$B225=PEX_price_12_2021!$B$158,$B225=PEX_price_12_2021!$B$159,$B225=PEX_price_12_2021!$B$160,$B225=PEX_price_12_2021!$B$161,$B225=PEX_price_12_2021!$B$162,$B225=PEX_price_12_2021!$B$163,$B225=PEX_price_12_2021!$B$164,$B225=PEX_price_12_2021!$B$165,$B225=PEX_price_12_2021!$B$166,$B225=PEX_price_12_2021!$B$167,$B225=PEX_price_12_2021!$B$168,$B225=PEX_price_12_2021!$B$169,$B225=PEX_price_12_2021!$B$170,$B225=PEX_price_12_2021!$B$171,$B225=PEX_price_12_2021!$B$184,$B225=PEX_price_12_2021!$B$185,$B225=PEX_price_12_2021!$B$186,$B225=PEX_price_12_2021!$B$187),$F225*(1-$F$6),(IF(OR($B225=PEX_price_12_2021!$B$5,$B225=PEX_price_12_2021!$B$6,$B225=PEX_price_12_2021!$B$7,$B225=PEX_price_12_2021!$B$8,$B225=PEX_price_12_2021!$B$9,$B225=PEX_price_12_2021!$B$10,$B225=PEX_price_12_2021!$B$11,$B225=PEX_price_12_2021!$B$12,$B225=PEX_price_12_2021!$B$13,$B225=PEX_price_12_2021!$B$14,$B225=PEX_price_12_2021!$B$15,$B225=PEX_price_12_2021!$B$16,$B225=PEX_price_12_2021!$B$17),$F225*(1-$F$4),$F225*(1-$F$5))))</f>
        <v>#N/A</v>
      </c>
      <c r="O225" s="17"/>
      <c r="P225" s="17"/>
      <c r="Q225" s="17"/>
      <c r="V225" s="47" t="e">
        <f>IF(G225='[1]Прайс 2017'!$G$9,L225,0)</f>
        <v>#N/A</v>
      </c>
      <c r="W225" s="38">
        <f t="shared" si="22"/>
        <v>0</v>
      </c>
    </row>
    <row r="226" spans="1:23">
      <c r="A226" s="36">
        <v>212</v>
      </c>
      <c r="B226" s="3"/>
      <c r="C226" s="37">
        <f t="shared" si="20"/>
        <v>2</v>
      </c>
      <c r="D226" s="53" t="e">
        <f>VLOOKUP($C226,PEX_price_12_2021!$B$5:$G$187,2,0)</f>
        <v>#N/A</v>
      </c>
      <c r="E226" s="54" t="e">
        <f>VLOOKUP(B226,PEX_price_12_2021!B:F,5,0)</f>
        <v>#N/A</v>
      </c>
      <c r="F226" s="55" t="e">
        <f t="shared" si="21"/>
        <v>#N/A</v>
      </c>
      <c r="G226" s="56" t="e">
        <f>VLOOKUP(B226,PEX_price_12_2021!B:G,6,0)</f>
        <v>#N/A</v>
      </c>
      <c r="H226" s="56" t="e">
        <f>VLOOKUP(B226,PEX_price_12_2021!B:G,4,0)</f>
        <v>#N/A</v>
      </c>
      <c r="I226" s="56" t="e">
        <f>VLOOKUP(B226,PEX_price_12_2021!B:G,3,0)</f>
        <v>#N/A</v>
      </c>
      <c r="J226" s="57"/>
      <c r="K226" s="58" t="e">
        <f t="shared" si="19"/>
        <v>#N/A</v>
      </c>
      <c r="L226" s="59" t="e">
        <f t="shared" si="18"/>
        <v>#N/A</v>
      </c>
      <c r="M226" s="60">
        <f t="shared" si="23"/>
        <v>0</v>
      </c>
      <c r="N226" s="61" t="e">
        <f>IF(OR($B226=PEX_price_12_2021!$B$153,$B226=PEX_price_12_2021!$B$154,$B226=PEX_price_12_2021!$B$155,$B226=PEX_price_12_2021!$B$156,$B226=PEX_price_12_2021!$B$157,$B226=PEX_price_12_2021!$B$158,$B226=PEX_price_12_2021!$B$159,$B226=PEX_price_12_2021!$B$160,$B226=PEX_price_12_2021!$B$161,$B226=PEX_price_12_2021!$B$162,$B226=PEX_price_12_2021!$B$163,$B226=PEX_price_12_2021!$B$164,$B226=PEX_price_12_2021!$B$165,$B226=PEX_price_12_2021!$B$166,$B226=PEX_price_12_2021!$B$167,$B226=PEX_price_12_2021!$B$168,$B226=PEX_price_12_2021!$B$169,$B226=PEX_price_12_2021!$B$170,$B226=PEX_price_12_2021!$B$171,$B226=PEX_price_12_2021!$B$184,$B226=PEX_price_12_2021!$B$185,$B226=PEX_price_12_2021!$B$186,$B226=PEX_price_12_2021!$B$187),$F226*(1-$F$6),(IF(OR($B226=PEX_price_12_2021!$B$5,$B226=PEX_price_12_2021!$B$6,$B226=PEX_price_12_2021!$B$7,$B226=PEX_price_12_2021!$B$8,$B226=PEX_price_12_2021!$B$9,$B226=PEX_price_12_2021!$B$10,$B226=PEX_price_12_2021!$B$11,$B226=PEX_price_12_2021!$B$12,$B226=PEX_price_12_2021!$B$13,$B226=PEX_price_12_2021!$B$14,$B226=PEX_price_12_2021!$B$15,$B226=PEX_price_12_2021!$B$16,$B226=PEX_price_12_2021!$B$17),$F226*(1-$F$4),$F226*(1-$F$5))))</f>
        <v>#N/A</v>
      </c>
      <c r="O226" s="17"/>
      <c r="P226" s="17"/>
      <c r="Q226" s="17"/>
      <c r="V226" s="47" t="e">
        <f>IF(G226='[1]Прайс 2017'!$G$9,L226,0)</f>
        <v>#N/A</v>
      </c>
      <c r="W226" s="38">
        <f t="shared" si="22"/>
        <v>0</v>
      </c>
    </row>
    <row r="227" spans="1:23">
      <c r="A227" s="36">
        <v>213</v>
      </c>
      <c r="B227" s="3"/>
      <c r="C227" s="37">
        <f t="shared" si="20"/>
        <v>2</v>
      </c>
      <c r="D227" s="53" t="e">
        <f>VLOOKUP($C227,PEX_price_12_2021!$B$5:$G$187,2,0)</f>
        <v>#N/A</v>
      </c>
      <c r="E227" s="54" t="e">
        <f>VLOOKUP(B227,PEX_price_12_2021!B:F,5,0)</f>
        <v>#N/A</v>
      </c>
      <c r="F227" s="55" t="e">
        <f t="shared" si="21"/>
        <v>#N/A</v>
      </c>
      <c r="G227" s="56" t="e">
        <f>VLOOKUP(B227,PEX_price_12_2021!B:G,6,0)</f>
        <v>#N/A</v>
      </c>
      <c r="H227" s="56" t="e">
        <f>VLOOKUP(B227,PEX_price_12_2021!B:G,4,0)</f>
        <v>#N/A</v>
      </c>
      <c r="I227" s="56" t="e">
        <f>VLOOKUP(B227,PEX_price_12_2021!B:G,3,0)</f>
        <v>#N/A</v>
      </c>
      <c r="J227" s="57"/>
      <c r="K227" s="58" t="e">
        <f t="shared" si="19"/>
        <v>#N/A</v>
      </c>
      <c r="L227" s="59" t="e">
        <f t="shared" si="18"/>
        <v>#N/A</v>
      </c>
      <c r="M227" s="60">
        <f t="shared" si="23"/>
        <v>0</v>
      </c>
      <c r="N227" s="61" t="e">
        <f>IF(OR($B227=PEX_price_12_2021!$B$153,$B227=PEX_price_12_2021!$B$154,$B227=PEX_price_12_2021!$B$155,$B227=PEX_price_12_2021!$B$156,$B227=PEX_price_12_2021!$B$157,$B227=PEX_price_12_2021!$B$158,$B227=PEX_price_12_2021!$B$159,$B227=PEX_price_12_2021!$B$160,$B227=PEX_price_12_2021!$B$161,$B227=PEX_price_12_2021!$B$162,$B227=PEX_price_12_2021!$B$163,$B227=PEX_price_12_2021!$B$164,$B227=PEX_price_12_2021!$B$165,$B227=PEX_price_12_2021!$B$166,$B227=PEX_price_12_2021!$B$167,$B227=PEX_price_12_2021!$B$168,$B227=PEX_price_12_2021!$B$169,$B227=PEX_price_12_2021!$B$170,$B227=PEX_price_12_2021!$B$171,$B227=PEX_price_12_2021!$B$184,$B227=PEX_price_12_2021!$B$185,$B227=PEX_price_12_2021!$B$186,$B227=PEX_price_12_2021!$B$187),$F227*(1-$F$6),(IF(OR($B227=PEX_price_12_2021!$B$5,$B227=PEX_price_12_2021!$B$6,$B227=PEX_price_12_2021!$B$7,$B227=PEX_price_12_2021!$B$8,$B227=PEX_price_12_2021!$B$9,$B227=PEX_price_12_2021!$B$10,$B227=PEX_price_12_2021!$B$11,$B227=PEX_price_12_2021!$B$12,$B227=PEX_price_12_2021!$B$13,$B227=PEX_price_12_2021!$B$14,$B227=PEX_price_12_2021!$B$15,$B227=PEX_price_12_2021!$B$16,$B227=PEX_price_12_2021!$B$17),$F227*(1-$F$4),$F227*(1-$F$5))))</f>
        <v>#N/A</v>
      </c>
      <c r="O227" s="17"/>
      <c r="P227" s="17"/>
      <c r="Q227" s="17"/>
      <c r="V227" s="47" t="e">
        <f>IF(G227='[1]Прайс 2017'!$G$9,L227,0)</f>
        <v>#N/A</v>
      </c>
      <c r="W227" s="38">
        <f t="shared" si="22"/>
        <v>0</v>
      </c>
    </row>
    <row r="228" spans="1:23">
      <c r="A228" s="36">
        <v>214</v>
      </c>
      <c r="B228" s="3"/>
      <c r="C228" s="37">
        <f t="shared" si="20"/>
        <v>2</v>
      </c>
      <c r="D228" s="53" t="e">
        <f>VLOOKUP($C228,PEX_price_12_2021!$B$5:$G$187,2,0)</f>
        <v>#N/A</v>
      </c>
      <c r="E228" s="54" t="e">
        <f>VLOOKUP(B228,PEX_price_12_2021!B:F,5,0)</f>
        <v>#N/A</v>
      </c>
      <c r="F228" s="55" t="e">
        <f t="shared" si="21"/>
        <v>#N/A</v>
      </c>
      <c r="G228" s="56" t="e">
        <f>VLOOKUP(B228,PEX_price_12_2021!B:G,6,0)</f>
        <v>#N/A</v>
      </c>
      <c r="H228" s="56" t="e">
        <f>VLOOKUP(B228,PEX_price_12_2021!B:G,4,0)</f>
        <v>#N/A</v>
      </c>
      <c r="I228" s="56" t="e">
        <f>VLOOKUP(B228,PEX_price_12_2021!B:G,3,0)</f>
        <v>#N/A</v>
      </c>
      <c r="J228" s="57"/>
      <c r="K228" s="58" t="e">
        <f t="shared" si="19"/>
        <v>#N/A</v>
      </c>
      <c r="L228" s="59" t="e">
        <f t="shared" si="18"/>
        <v>#N/A</v>
      </c>
      <c r="M228" s="60">
        <f t="shared" si="23"/>
        <v>0</v>
      </c>
      <c r="N228" s="61" t="e">
        <f>IF(OR($B228=PEX_price_12_2021!$B$153,$B228=PEX_price_12_2021!$B$154,$B228=PEX_price_12_2021!$B$155,$B228=PEX_price_12_2021!$B$156,$B228=PEX_price_12_2021!$B$157,$B228=PEX_price_12_2021!$B$158,$B228=PEX_price_12_2021!$B$159,$B228=PEX_price_12_2021!$B$160,$B228=PEX_price_12_2021!$B$161,$B228=PEX_price_12_2021!$B$162,$B228=PEX_price_12_2021!$B$163,$B228=PEX_price_12_2021!$B$164,$B228=PEX_price_12_2021!$B$165,$B228=PEX_price_12_2021!$B$166,$B228=PEX_price_12_2021!$B$167,$B228=PEX_price_12_2021!$B$168,$B228=PEX_price_12_2021!$B$169,$B228=PEX_price_12_2021!$B$170,$B228=PEX_price_12_2021!$B$171,$B228=PEX_price_12_2021!$B$184,$B228=PEX_price_12_2021!$B$185,$B228=PEX_price_12_2021!$B$186,$B228=PEX_price_12_2021!$B$187),$F228*(1-$F$6),(IF(OR($B228=PEX_price_12_2021!$B$5,$B228=PEX_price_12_2021!$B$6,$B228=PEX_price_12_2021!$B$7,$B228=PEX_price_12_2021!$B$8,$B228=PEX_price_12_2021!$B$9,$B228=PEX_price_12_2021!$B$10,$B228=PEX_price_12_2021!$B$11,$B228=PEX_price_12_2021!$B$12,$B228=PEX_price_12_2021!$B$13,$B228=PEX_price_12_2021!$B$14,$B228=PEX_price_12_2021!$B$15,$B228=PEX_price_12_2021!$B$16,$B228=PEX_price_12_2021!$B$17),$F228*(1-$F$4),$F228*(1-$F$5))))</f>
        <v>#N/A</v>
      </c>
      <c r="O228" s="17"/>
      <c r="P228" s="17"/>
      <c r="Q228" s="17"/>
      <c r="V228" s="47" t="e">
        <f>IF(G228='[1]Прайс 2017'!$G$9,L228,0)</f>
        <v>#N/A</v>
      </c>
      <c r="W228" s="38">
        <f t="shared" si="22"/>
        <v>0</v>
      </c>
    </row>
    <row r="229" spans="1:23">
      <c r="A229" s="36">
        <v>215</v>
      </c>
      <c r="B229" s="3"/>
      <c r="C229" s="37">
        <f t="shared" si="20"/>
        <v>2</v>
      </c>
      <c r="D229" s="53" t="e">
        <f>VLOOKUP($C229,PEX_price_12_2021!$B$5:$G$187,2,0)</f>
        <v>#N/A</v>
      </c>
      <c r="E229" s="54" t="e">
        <f>VLOOKUP(B229,PEX_price_12_2021!B:F,5,0)</f>
        <v>#N/A</v>
      </c>
      <c r="F229" s="55" t="e">
        <f t="shared" si="21"/>
        <v>#N/A</v>
      </c>
      <c r="G229" s="56" t="e">
        <f>VLOOKUP(B229,PEX_price_12_2021!B:G,6,0)</f>
        <v>#N/A</v>
      </c>
      <c r="H229" s="56" t="e">
        <f>VLOOKUP(B229,PEX_price_12_2021!B:G,4,0)</f>
        <v>#N/A</v>
      </c>
      <c r="I229" s="56" t="e">
        <f>VLOOKUP(B229,PEX_price_12_2021!B:G,3,0)</f>
        <v>#N/A</v>
      </c>
      <c r="J229" s="57"/>
      <c r="K229" s="58" t="e">
        <f t="shared" si="19"/>
        <v>#N/A</v>
      </c>
      <c r="L229" s="59" t="e">
        <f t="shared" si="18"/>
        <v>#N/A</v>
      </c>
      <c r="M229" s="60">
        <f t="shared" si="23"/>
        <v>0</v>
      </c>
      <c r="N229" s="61" t="e">
        <f>IF(OR($B229=PEX_price_12_2021!$B$153,$B229=PEX_price_12_2021!$B$154,$B229=PEX_price_12_2021!$B$155,$B229=PEX_price_12_2021!$B$156,$B229=PEX_price_12_2021!$B$157,$B229=PEX_price_12_2021!$B$158,$B229=PEX_price_12_2021!$B$159,$B229=PEX_price_12_2021!$B$160,$B229=PEX_price_12_2021!$B$161,$B229=PEX_price_12_2021!$B$162,$B229=PEX_price_12_2021!$B$163,$B229=PEX_price_12_2021!$B$164,$B229=PEX_price_12_2021!$B$165,$B229=PEX_price_12_2021!$B$166,$B229=PEX_price_12_2021!$B$167,$B229=PEX_price_12_2021!$B$168,$B229=PEX_price_12_2021!$B$169,$B229=PEX_price_12_2021!$B$170,$B229=PEX_price_12_2021!$B$171,$B229=PEX_price_12_2021!$B$184,$B229=PEX_price_12_2021!$B$185,$B229=PEX_price_12_2021!$B$186,$B229=PEX_price_12_2021!$B$187),$F229*(1-$F$6),(IF(OR($B229=PEX_price_12_2021!$B$5,$B229=PEX_price_12_2021!$B$6,$B229=PEX_price_12_2021!$B$7,$B229=PEX_price_12_2021!$B$8,$B229=PEX_price_12_2021!$B$9,$B229=PEX_price_12_2021!$B$10,$B229=PEX_price_12_2021!$B$11,$B229=PEX_price_12_2021!$B$12,$B229=PEX_price_12_2021!$B$13,$B229=PEX_price_12_2021!$B$14,$B229=PEX_price_12_2021!$B$15,$B229=PEX_price_12_2021!$B$16,$B229=PEX_price_12_2021!$B$17),$F229*(1-$F$4),$F229*(1-$F$5))))</f>
        <v>#N/A</v>
      </c>
      <c r="O229" s="17"/>
      <c r="P229" s="17"/>
      <c r="Q229" s="17"/>
      <c r="V229" s="47" t="e">
        <f>IF(G229='[1]Прайс 2017'!$G$9,L229,0)</f>
        <v>#N/A</v>
      </c>
      <c r="W229" s="38">
        <f t="shared" si="22"/>
        <v>0</v>
      </c>
    </row>
    <row r="230" spans="1:23">
      <c r="A230" s="36">
        <v>216</v>
      </c>
      <c r="B230" s="3"/>
      <c r="C230" s="37">
        <f t="shared" si="20"/>
        <v>2</v>
      </c>
      <c r="D230" s="53" t="e">
        <f>VLOOKUP($C230,PEX_price_12_2021!$B$5:$G$187,2,0)</f>
        <v>#N/A</v>
      </c>
      <c r="E230" s="54" t="e">
        <f>VLOOKUP(B230,PEX_price_12_2021!B:F,5,0)</f>
        <v>#N/A</v>
      </c>
      <c r="F230" s="55" t="e">
        <f t="shared" si="21"/>
        <v>#N/A</v>
      </c>
      <c r="G230" s="56" t="e">
        <f>VLOOKUP(B230,PEX_price_12_2021!B:G,6,0)</f>
        <v>#N/A</v>
      </c>
      <c r="H230" s="56" t="e">
        <f>VLOOKUP(B230,PEX_price_12_2021!B:G,4,0)</f>
        <v>#N/A</v>
      </c>
      <c r="I230" s="56" t="e">
        <f>VLOOKUP(B230,PEX_price_12_2021!B:G,3,0)</f>
        <v>#N/A</v>
      </c>
      <c r="J230" s="57"/>
      <c r="K230" s="58" t="e">
        <f t="shared" si="19"/>
        <v>#N/A</v>
      </c>
      <c r="L230" s="59" t="e">
        <f t="shared" si="18"/>
        <v>#N/A</v>
      </c>
      <c r="M230" s="60">
        <f t="shared" si="23"/>
        <v>0</v>
      </c>
      <c r="N230" s="61" t="e">
        <f>IF(OR($B230=PEX_price_12_2021!$B$153,$B230=PEX_price_12_2021!$B$154,$B230=PEX_price_12_2021!$B$155,$B230=PEX_price_12_2021!$B$156,$B230=PEX_price_12_2021!$B$157,$B230=PEX_price_12_2021!$B$158,$B230=PEX_price_12_2021!$B$159,$B230=PEX_price_12_2021!$B$160,$B230=PEX_price_12_2021!$B$161,$B230=PEX_price_12_2021!$B$162,$B230=PEX_price_12_2021!$B$163,$B230=PEX_price_12_2021!$B$164,$B230=PEX_price_12_2021!$B$165,$B230=PEX_price_12_2021!$B$166,$B230=PEX_price_12_2021!$B$167,$B230=PEX_price_12_2021!$B$168,$B230=PEX_price_12_2021!$B$169,$B230=PEX_price_12_2021!$B$170,$B230=PEX_price_12_2021!$B$171,$B230=PEX_price_12_2021!$B$184,$B230=PEX_price_12_2021!$B$185,$B230=PEX_price_12_2021!$B$186,$B230=PEX_price_12_2021!$B$187),$F230*(1-$F$6),(IF(OR($B230=PEX_price_12_2021!$B$5,$B230=PEX_price_12_2021!$B$6,$B230=PEX_price_12_2021!$B$7,$B230=PEX_price_12_2021!$B$8,$B230=PEX_price_12_2021!$B$9,$B230=PEX_price_12_2021!$B$10,$B230=PEX_price_12_2021!$B$11,$B230=PEX_price_12_2021!$B$12,$B230=PEX_price_12_2021!$B$13,$B230=PEX_price_12_2021!$B$14,$B230=PEX_price_12_2021!$B$15,$B230=PEX_price_12_2021!$B$16,$B230=PEX_price_12_2021!$B$17),$F230*(1-$F$4),$F230*(1-$F$5))))</f>
        <v>#N/A</v>
      </c>
      <c r="O230" s="17"/>
      <c r="P230" s="17"/>
      <c r="Q230" s="17"/>
      <c r="V230" s="47" t="e">
        <f>IF(G230='[1]Прайс 2017'!$G$9,L230,0)</f>
        <v>#N/A</v>
      </c>
      <c r="W230" s="38">
        <f t="shared" si="22"/>
        <v>0</v>
      </c>
    </row>
    <row r="231" spans="1:23">
      <c r="A231" s="36">
        <v>217</v>
      </c>
      <c r="B231" s="3"/>
      <c r="C231" s="37">
        <f t="shared" si="20"/>
        <v>2</v>
      </c>
      <c r="D231" s="53" t="e">
        <f>VLOOKUP($C231,PEX_price_12_2021!$B$5:$G$187,2,0)</f>
        <v>#N/A</v>
      </c>
      <c r="E231" s="54" t="e">
        <f>VLOOKUP(B231,PEX_price_12_2021!B:F,5,0)</f>
        <v>#N/A</v>
      </c>
      <c r="F231" s="55" t="e">
        <f t="shared" si="21"/>
        <v>#N/A</v>
      </c>
      <c r="G231" s="56" t="e">
        <f>VLOOKUP(B231,PEX_price_12_2021!B:G,6,0)</f>
        <v>#N/A</v>
      </c>
      <c r="H231" s="56" t="e">
        <f>VLOOKUP(B231,PEX_price_12_2021!B:G,4,0)</f>
        <v>#N/A</v>
      </c>
      <c r="I231" s="56" t="e">
        <f>VLOOKUP(B231,PEX_price_12_2021!B:G,3,0)</f>
        <v>#N/A</v>
      </c>
      <c r="J231" s="57"/>
      <c r="K231" s="58" t="e">
        <f t="shared" si="19"/>
        <v>#N/A</v>
      </c>
      <c r="L231" s="59" t="e">
        <f t="shared" si="18"/>
        <v>#N/A</v>
      </c>
      <c r="M231" s="60">
        <f t="shared" si="23"/>
        <v>0</v>
      </c>
      <c r="N231" s="61" t="e">
        <f>IF(OR($B231=PEX_price_12_2021!$B$153,$B231=PEX_price_12_2021!$B$154,$B231=PEX_price_12_2021!$B$155,$B231=PEX_price_12_2021!$B$156,$B231=PEX_price_12_2021!$B$157,$B231=PEX_price_12_2021!$B$158,$B231=PEX_price_12_2021!$B$159,$B231=PEX_price_12_2021!$B$160,$B231=PEX_price_12_2021!$B$161,$B231=PEX_price_12_2021!$B$162,$B231=PEX_price_12_2021!$B$163,$B231=PEX_price_12_2021!$B$164,$B231=PEX_price_12_2021!$B$165,$B231=PEX_price_12_2021!$B$166,$B231=PEX_price_12_2021!$B$167,$B231=PEX_price_12_2021!$B$168,$B231=PEX_price_12_2021!$B$169,$B231=PEX_price_12_2021!$B$170,$B231=PEX_price_12_2021!$B$171,$B231=PEX_price_12_2021!$B$184,$B231=PEX_price_12_2021!$B$185,$B231=PEX_price_12_2021!$B$186,$B231=PEX_price_12_2021!$B$187),$F231*(1-$F$6),(IF(OR($B231=PEX_price_12_2021!$B$5,$B231=PEX_price_12_2021!$B$6,$B231=PEX_price_12_2021!$B$7,$B231=PEX_price_12_2021!$B$8,$B231=PEX_price_12_2021!$B$9,$B231=PEX_price_12_2021!$B$10,$B231=PEX_price_12_2021!$B$11,$B231=PEX_price_12_2021!$B$12,$B231=PEX_price_12_2021!$B$13,$B231=PEX_price_12_2021!$B$14,$B231=PEX_price_12_2021!$B$15,$B231=PEX_price_12_2021!$B$16,$B231=PEX_price_12_2021!$B$17),$F231*(1-$F$4),$F231*(1-$F$5))))</f>
        <v>#N/A</v>
      </c>
      <c r="O231" s="17"/>
      <c r="P231" s="17"/>
      <c r="Q231" s="17"/>
      <c r="V231" s="47" t="e">
        <f>IF(G231='[1]Прайс 2017'!$G$9,L231,0)</f>
        <v>#N/A</v>
      </c>
      <c r="W231" s="38">
        <f t="shared" si="22"/>
        <v>0</v>
      </c>
    </row>
    <row r="232" spans="1:23">
      <c r="A232" s="36">
        <v>218</v>
      </c>
      <c r="B232" s="3"/>
      <c r="C232" s="37">
        <f t="shared" si="20"/>
        <v>2</v>
      </c>
      <c r="D232" s="53" t="e">
        <f>VLOOKUP($C232,PEX_price_12_2021!$B$5:$G$187,2,0)</f>
        <v>#N/A</v>
      </c>
      <c r="E232" s="54" t="e">
        <f>VLOOKUP(B232,PEX_price_12_2021!B:F,5,0)</f>
        <v>#N/A</v>
      </c>
      <c r="F232" s="55" t="e">
        <f t="shared" si="21"/>
        <v>#N/A</v>
      </c>
      <c r="G232" s="56" t="e">
        <f>VLOOKUP(B232,PEX_price_12_2021!B:G,6,0)</f>
        <v>#N/A</v>
      </c>
      <c r="H232" s="56" t="e">
        <f>VLOOKUP(B232,PEX_price_12_2021!B:G,4,0)</f>
        <v>#N/A</v>
      </c>
      <c r="I232" s="56" t="e">
        <f>VLOOKUP(B232,PEX_price_12_2021!B:G,3,0)</f>
        <v>#N/A</v>
      </c>
      <c r="J232" s="57"/>
      <c r="K232" s="58" t="e">
        <f t="shared" si="19"/>
        <v>#N/A</v>
      </c>
      <c r="L232" s="59" t="e">
        <f t="shared" si="18"/>
        <v>#N/A</v>
      </c>
      <c r="M232" s="60">
        <f t="shared" si="23"/>
        <v>0</v>
      </c>
      <c r="N232" s="61" t="e">
        <f>IF(OR($B232=PEX_price_12_2021!$B$153,$B232=PEX_price_12_2021!$B$154,$B232=PEX_price_12_2021!$B$155,$B232=PEX_price_12_2021!$B$156,$B232=PEX_price_12_2021!$B$157,$B232=PEX_price_12_2021!$B$158,$B232=PEX_price_12_2021!$B$159,$B232=PEX_price_12_2021!$B$160,$B232=PEX_price_12_2021!$B$161,$B232=PEX_price_12_2021!$B$162,$B232=PEX_price_12_2021!$B$163,$B232=PEX_price_12_2021!$B$164,$B232=PEX_price_12_2021!$B$165,$B232=PEX_price_12_2021!$B$166,$B232=PEX_price_12_2021!$B$167,$B232=PEX_price_12_2021!$B$168,$B232=PEX_price_12_2021!$B$169,$B232=PEX_price_12_2021!$B$170,$B232=PEX_price_12_2021!$B$171,$B232=PEX_price_12_2021!$B$184,$B232=PEX_price_12_2021!$B$185,$B232=PEX_price_12_2021!$B$186,$B232=PEX_price_12_2021!$B$187),$F232*(1-$F$6),(IF(OR($B232=PEX_price_12_2021!$B$5,$B232=PEX_price_12_2021!$B$6,$B232=PEX_price_12_2021!$B$7,$B232=PEX_price_12_2021!$B$8,$B232=PEX_price_12_2021!$B$9,$B232=PEX_price_12_2021!$B$10,$B232=PEX_price_12_2021!$B$11,$B232=PEX_price_12_2021!$B$12,$B232=PEX_price_12_2021!$B$13,$B232=PEX_price_12_2021!$B$14,$B232=PEX_price_12_2021!$B$15,$B232=PEX_price_12_2021!$B$16,$B232=PEX_price_12_2021!$B$17),$F232*(1-$F$4),$F232*(1-$F$5))))</f>
        <v>#N/A</v>
      </c>
      <c r="O232" s="17"/>
      <c r="P232" s="17"/>
      <c r="Q232" s="17"/>
      <c r="V232" s="47" t="e">
        <f>IF(G232='[1]Прайс 2017'!$G$9,L232,0)</f>
        <v>#N/A</v>
      </c>
      <c r="W232" s="38">
        <f t="shared" si="22"/>
        <v>0</v>
      </c>
    </row>
    <row r="233" spans="1:23">
      <c r="A233" s="36">
        <v>219</v>
      </c>
      <c r="B233" s="3"/>
      <c r="C233" s="37">
        <f t="shared" si="20"/>
        <v>2</v>
      </c>
      <c r="D233" s="53" t="e">
        <f>VLOOKUP($C233,PEX_price_12_2021!$B$5:$G$187,2,0)</f>
        <v>#N/A</v>
      </c>
      <c r="E233" s="54" t="e">
        <f>VLOOKUP(B233,PEX_price_12_2021!B:F,5,0)</f>
        <v>#N/A</v>
      </c>
      <c r="F233" s="55" t="e">
        <f t="shared" si="21"/>
        <v>#N/A</v>
      </c>
      <c r="G233" s="56" t="e">
        <f>VLOOKUP(B233,PEX_price_12_2021!B:G,6,0)</f>
        <v>#N/A</v>
      </c>
      <c r="H233" s="56" t="e">
        <f>VLOOKUP(B233,PEX_price_12_2021!B:G,4,0)</f>
        <v>#N/A</v>
      </c>
      <c r="I233" s="56" t="e">
        <f>VLOOKUP(B233,PEX_price_12_2021!B:G,3,0)</f>
        <v>#N/A</v>
      </c>
      <c r="J233" s="57"/>
      <c r="K233" s="58" t="e">
        <f t="shared" si="19"/>
        <v>#N/A</v>
      </c>
      <c r="L233" s="59" t="e">
        <f t="shared" si="18"/>
        <v>#N/A</v>
      </c>
      <c r="M233" s="60">
        <f t="shared" si="23"/>
        <v>0</v>
      </c>
      <c r="N233" s="61" t="e">
        <f>IF(OR($B233=PEX_price_12_2021!$B$153,$B233=PEX_price_12_2021!$B$154,$B233=PEX_price_12_2021!$B$155,$B233=PEX_price_12_2021!$B$156,$B233=PEX_price_12_2021!$B$157,$B233=PEX_price_12_2021!$B$158,$B233=PEX_price_12_2021!$B$159,$B233=PEX_price_12_2021!$B$160,$B233=PEX_price_12_2021!$B$161,$B233=PEX_price_12_2021!$B$162,$B233=PEX_price_12_2021!$B$163,$B233=PEX_price_12_2021!$B$164,$B233=PEX_price_12_2021!$B$165,$B233=PEX_price_12_2021!$B$166,$B233=PEX_price_12_2021!$B$167,$B233=PEX_price_12_2021!$B$168,$B233=PEX_price_12_2021!$B$169,$B233=PEX_price_12_2021!$B$170,$B233=PEX_price_12_2021!$B$171,$B233=PEX_price_12_2021!$B$184,$B233=PEX_price_12_2021!$B$185,$B233=PEX_price_12_2021!$B$186,$B233=PEX_price_12_2021!$B$187),$F233*(1-$F$6),(IF(OR($B233=PEX_price_12_2021!$B$5,$B233=PEX_price_12_2021!$B$6,$B233=PEX_price_12_2021!$B$7,$B233=PEX_price_12_2021!$B$8,$B233=PEX_price_12_2021!$B$9,$B233=PEX_price_12_2021!$B$10,$B233=PEX_price_12_2021!$B$11,$B233=PEX_price_12_2021!$B$12,$B233=PEX_price_12_2021!$B$13,$B233=PEX_price_12_2021!$B$14,$B233=PEX_price_12_2021!$B$15,$B233=PEX_price_12_2021!$B$16,$B233=PEX_price_12_2021!$B$17),$F233*(1-$F$4),$F233*(1-$F$5))))</f>
        <v>#N/A</v>
      </c>
      <c r="O233" s="17"/>
      <c r="P233" s="17"/>
      <c r="Q233" s="17"/>
      <c r="V233" s="47" t="e">
        <f>IF(G233='[1]Прайс 2017'!$G$9,L233,0)</f>
        <v>#N/A</v>
      </c>
      <c r="W233" s="38">
        <f t="shared" si="22"/>
        <v>0</v>
      </c>
    </row>
    <row r="234" spans="1:23">
      <c r="A234" s="36">
        <v>220</v>
      </c>
      <c r="B234" s="3"/>
      <c r="C234" s="37">
        <f t="shared" si="20"/>
        <v>2</v>
      </c>
      <c r="D234" s="53" t="e">
        <f>VLOOKUP($C234,PEX_price_12_2021!$B$5:$G$187,2,0)</f>
        <v>#N/A</v>
      </c>
      <c r="E234" s="54" t="e">
        <f>VLOOKUP(B234,PEX_price_12_2021!B:F,5,0)</f>
        <v>#N/A</v>
      </c>
      <c r="F234" s="55" t="e">
        <f t="shared" si="21"/>
        <v>#N/A</v>
      </c>
      <c r="G234" s="56" t="e">
        <f>VLOOKUP(B234,PEX_price_12_2021!B:G,6,0)</f>
        <v>#N/A</v>
      </c>
      <c r="H234" s="56" t="e">
        <f>VLOOKUP(B234,PEX_price_12_2021!B:G,4,0)</f>
        <v>#N/A</v>
      </c>
      <c r="I234" s="56" t="e">
        <f>VLOOKUP(B234,PEX_price_12_2021!B:G,3,0)</f>
        <v>#N/A</v>
      </c>
      <c r="J234" s="57"/>
      <c r="K234" s="58" t="e">
        <f t="shared" si="19"/>
        <v>#N/A</v>
      </c>
      <c r="L234" s="59" t="e">
        <f t="shared" si="18"/>
        <v>#N/A</v>
      </c>
      <c r="M234" s="60">
        <f t="shared" si="23"/>
        <v>0</v>
      </c>
      <c r="N234" s="61" t="e">
        <f>IF(OR($B234=PEX_price_12_2021!$B$153,$B234=PEX_price_12_2021!$B$154,$B234=PEX_price_12_2021!$B$155,$B234=PEX_price_12_2021!$B$156,$B234=PEX_price_12_2021!$B$157,$B234=PEX_price_12_2021!$B$158,$B234=PEX_price_12_2021!$B$159,$B234=PEX_price_12_2021!$B$160,$B234=PEX_price_12_2021!$B$161,$B234=PEX_price_12_2021!$B$162,$B234=PEX_price_12_2021!$B$163,$B234=PEX_price_12_2021!$B$164,$B234=PEX_price_12_2021!$B$165,$B234=PEX_price_12_2021!$B$166,$B234=PEX_price_12_2021!$B$167,$B234=PEX_price_12_2021!$B$168,$B234=PEX_price_12_2021!$B$169,$B234=PEX_price_12_2021!$B$170,$B234=PEX_price_12_2021!$B$171,$B234=PEX_price_12_2021!$B$184,$B234=PEX_price_12_2021!$B$185,$B234=PEX_price_12_2021!$B$186,$B234=PEX_price_12_2021!$B$187),$F234*(1-$F$6),(IF(OR($B234=PEX_price_12_2021!$B$5,$B234=PEX_price_12_2021!$B$6,$B234=PEX_price_12_2021!$B$7,$B234=PEX_price_12_2021!$B$8,$B234=PEX_price_12_2021!$B$9,$B234=PEX_price_12_2021!$B$10,$B234=PEX_price_12_2021!$B$11,$B234=PEX_price_12_2021!$B$12,$B234=PEX_price_12_2021!$B$13,$B234=PEX_price_12_2021!$B$14,$B234=PEX_price_12_2021!$B$15,$B234=PEX_price_12_2021!$B$16,$B234=PEX_price_12_2021!$B$17),$F234*(1-$F$4),$F234*(1-$F$5))))</f>
        <v>#N/A</v>
      </c>
      <c r="O234" s="17"/>
      <c r="P234" s="17"/>
      <c r="Q234" s="17"/>
      <c r="V234" s="47" t="e">
        <f>IF(G234='[1]Прайс 2017'!$G$9,L234,0)</f>
        <v>#N/A</v>
      </c>
      <c r="W234" s="38">
        <f t="shared" si="22"/>
        <v>0</v>
      </c>
    </row>
    <row r="235" spans="1:23">
      <c r="A235" s="36">
        <v>221</v>
      </c>
      <c r="B235" s="3"/>
      <c r="C235" s="37">
        <f t="shared" si="20"/>
        <v>2</v>
      </c>
      <c r="D235" s="53" t="e">
        <f>VLOOKUP($C235,PEX_price_12_2021!$B$5:$G$187,2,0)</f>
        <v>#N/A</v>
      </c>
      <c r="E235" s="54" t="e">
        <f>VLOOKUP(B235,PEX_price_12_2021!B:F,5,0)</f>
        <v>#N/A</v>
      </c>
      <c r="F235" s="55" t="e">
        <f t="shared" si="21"/>
        <v>#N/A</v>
      </c>
      <c r="G235" s="56" t="e">
        <f>VLOOKUP(B235,PEX_price_12_2021!B:G,6,0)</f>
        <v>#N/A</v>
      </c>
      <c r="H235" s="56" t="e">
        <f>VLOOKUP(B235,PEX_price_12_2021!B:G,4,0)</f>
        <v>#N/A</v>
      </c>
      <c r="I235" s="56" t="e">
        <f>VLOOKUP(B235,PEX_price_12_2021!B:G,3,0)</f>
        <v>#N/A</v>
      </c>
      <c r="J235" s="57"/>
      <c r="K235" s="58" t="e">
        <f t="shared" si="19"/>
        <v>#N/A</v>
      </c>
      <c r="L235" s="59" t="e">
        <f t="shared" si="18"/>
        <v>#N/A</v>
      </c>
      <c r="M235" s="60">
        <f t="shared" si="23"/>
        <v>0</v>
      </c>
      <c r="N235" s="61" t="e">
        <f>IF(OR($B235=PEX_price_12_2021!$B$153,$B235=PEX_price_12_2021!$B$154,$B235=PEX_price_12_2021!$B$155,$B235=PEX_price_12_2021!$B$156,$B235=PEX_price_12_2021!$B$157,$B235=PEX_price_12_2021!$B$158,$B235=PEX_price_12_2021!$B$159,$B235=PEX_price_12_2021!$B$160,$B235=PEX_price_12_2021!$B$161,$B235=PEX_price_12_2021!$B$162,$B235=PEX_price_12_2021!$B$163,$B235=PEX_price_12_2021!$B$164,$B235=PEX_price_12_2021!$B$165,$B235=PEX_price_12_2021!$B$166,$B235=PEX_price_12_2021!$B$167,$B235=PEX_price_12_2021!$B$168,$B235=PEX_price_12_2021!$B$169,$B235=PEX_price_12_2021!$B$170,$B235=PEX_price_12_2021!$B$171,$B235=PEX_price_12_2021!$B$184,$B235=PEX_price_12_2021!$B$185,$B235=PEX_price_12_2021!$B$186,$B235=PEX_price_12_2021!$B$187),$F235*(1-$F$6),(IF(OR($B235=PEX_price_12_2021!$B$5,$B235=PEX_price_12_2021!$B$6,$B235=PEX_price_12_2021!$B$7,$B235=PEX_price_12_2021!$B$8,$B235=PEX_price_12_2021!$B$9,$B235=PEX_price_12_2021!$B$10,$B235=PEX_price_12_2021!$B$11,$B235=PEX_price_12_2021!$B$12,$B235=PEX_price_12_2021!$B$13,$B235=PEX_price_12_2021!$B$14,$B235=PEX_price_12_2021!$B$15,$B235=PEX_price_12_2021!$B$16,$B235=PEX_price_12_2021!$B$17),$F235*(1-$F$4),$F235*(1-$F$5))))</f>
        <v>#N/A</v>
      </c>
      <c r="O235" s="17"/>
      <c r="P235" s="17"/>
      <c r="Q235" s="17"/>
      <c r="V235" s="47" t="e">
        <f>IF(G235='[1]Прайс 2017'!$G$9,L235,0)</f>
        <v>#N/A</v>
      </c>
      <c r="W235" s="38">
        <f t="shared" si="22"/>
        <v>0</v>
      </c>
    </row>
    <row r="236" spans="1:23">
      <c r="A236" s="36">
        <v>222</v>
      </c>
      <c r="B236" s="3"/>
      <c r="C236" s="37">
        <f t="shared" si="20"/>
        <v>2</v>
      </c>
      <c r="D236" s="53" t="e">
        <f>VLOOKUP($C236,PEX_price_12_2021!$B$5:$G$187,2,0)</f>
        <v>#N/A</v>
      </c>
      <c r="E236" s="54" t="e">
        <f>VLOOKUP(B236,PEX_price_12_2021!B:F,5,0)</f>
        <v>#N/A</v>
      </c>
      <c r="F236" s="55" t="e">
        <f t="shared" si="21"/>
        <v>#N/A</v>
      </c>
      <c r="G236" s="56" t="e">
        <f>VLOOKUP(B236,PEX_price_12_2021!B:G,6,0)</f>
        <v>#N/A</v>
      </c>
      <c r="H236" s="56" t="e">
        <f>VLOOKUP(B236,PEX_price_12_2021!B:G,4,0)</f>
        <v>#N/A</v>
      </c>
      <c r="I236" s="56" t="e">
        <f>VLOOKUP(B236,PEX_price_12_2021!B:G,3,0)</f>
        <v>#N/A</v>
      </c>
      <c r="J236" s="57"/>
      <c r="K236" s="58" t="e">
        <f t="shared" si="19"/>
        <v>#N/A</v>
      </c>
      <c r="L236" s="59" t="e">
        <f t="shared" si="18"/>
        <v>#N/A</v>
      </c>
      <c r="M236" s="60">
        <f t="shared" si="23"/>
        <v>0</v>
      </c>
      <c r="N236" s="61" t="e">
        <f>IF(OR($B236=PEX_price_12_2021!$B$153,$B236=PEX_price_12_2021!$B$154,$B236=PEX_price_12_2021!$B$155,$B236=PEX_price_12_2021!$B$156,$B236=PEX_price_12_2021!$B$157,$B236=PEX_price_12_2021!$B$158,$B236=PEX_price_12_2021!$B$159,$B236=PEX_price_12_2021!$B$160,$B236=PEX_price_12_2021!$B$161,$B236=PEX_price_12_2021!$B$162,$B236=PEX_price_12_2021!$B$163,$B236=PEX_price_12_2021!$B$164,$B236=PEX_price_12_2021!$B$165,$B236=PEX_price_12_2021!$B$166,$B236=PEX_price_12_2021!$B$167,$B236=PEX_price_12_2021!$B$168,$B236=PEX_price_12_2021!$B$169,$B236=PEX_price_12_2021!$B$170,$B236=PEX_price_12_2021!$B$171,$B236=PEX_price_12_2021!$B$184,$B236=PEX_price_12_2021!$B$185,$B236=PEX_price_12_2021!$B$186,$B236=PEX_price_12_2021!$B$187),$F236*(1-$F$6),(IF(OR($B236=PEX_price_12_2021!$B$5,$B236=PEX_price_12_2021!$B$6,$B236=PEX_price_12_2021!$B$7,$B236=PEX_price_12_2021!$B$8,$B236=PEX_price_12_2021!$B$9,$B236=PEX_price_12_2021!$B$10,$B236=PEX_price_12_2021!$B$11,$B236=PEX_price_12_2021!$B$12,$B236=PEX_price_12_2021!$B$13,$B236=PEX_price_12_2021!$B$14,$B236=PEX_price_12_2021!$B$15,$B236=PEX_price_12_2021!$B$16,$B236=PEX_price_12_2021!$B$17),$F236*(1-$F$4),$F236*(1-$F$5))))</f>
        <v>#N/A</v>
      </c>
      <c r="O236" s="17"/>
      <c r="P236" s="17"/>
      <c r="Q236" s="17"/>
      <c r="V236" s="47" t="e">
        <f>IF(G236='[1]Прайс 2017'!$G$9,L236,0)</f>
        <v>#N/A</v>
      </c>
      <c r="W236" s="38">
        <f t="shared" si="22"/>
        <v>0</v>
      </c>
    </row>
    <row r="237" spans="1:23">
      <c r="A237" s="36">
        <v>223</v>
      </c>
      <c r="B237" s="3"/>
      <c r="C237" s="37">
        <f t="shared" si="20"/>
        <v>2</v>
      </c>
      <c r="D237" s="53" t="e">
        <f>VLOOKUP($C237,PEX_price_12_2021!$B$5:$G$187,2,0)</f>
        <v>#N/A</v>
      </c>
      <c r="E237" s="54" t="e">
        <f>VLOOKUP(B237,PEX_price_12_2021!B:F,5,0)</f>
        <v>#N/A</v>
      </c>
      <c r="F237" s="55" t="e">
        <f t="shared" si="21"/>
        <v>#N/A</v>
      </c>
      <c r="G237" s="56" t="e">
        <f>VLOOKUP(B237,PEX_price_12_2021!B:G,6,0)</f>
        <v>#N/A</v>
      </c>
      <c r="H237" s="56" t="e">
        <f>VLOOKUP(B237,PEX_price_12_2021!B:G,4,0)</f>
        <v>#N/A</v>
      </c>
      <c r="I237" s="56" t="e">
        <f>VLOOKUP(B237,PEX_price_12_2021!B:G,3,0)</f>
        <v>#N/A</v>
      </c>
      <c r="J237" s="57"/>
      <c r="K237" s="58" t="e">
        <f t="shared" si="19"/>
        <v>#N/A</v>
      </c>
      <c r="L237" s="59" t="e">
        <f t="shared" si="18"/>
        <v>#N/A</v>
      </c>
      <c r="M237" s="60">
        <f t="shared" si="23"/>
        <v>0</v>
      </c>
      <c r="N237" s="61" t="e">
        <f>IF(OR($B237=PEX_price_12_2021!$B$153,$B237=PEX_price_12_2021!$B$154,$B237=PEX_price_12_2021!$B$155,$B237=PEX_price_12_2021!$B$156,$B237=PEX_price_12_2021!$B$157,$B237=PEX_price_12_2021!$B$158,$B237=PEX_price_12_2021!$B$159,$B237=PEX_price_12_2021!$B$160,$B237=PEX_price_12_2021!$B$161,$B237=PEX_price_12_2021!$B$162,$B237=PEX_price_12_2021!$B$163,$B237=PEX_price_12_2021!$B$164,$B237=PEX_price_12_2021!$B$165,$B237=PEX_price_12_2021!$B$166,$B237=PEX_price_12_2021!$B$167,$B237=PEX_price_12_2021!$B$168,$B237=PEX_price_12_2021!$B$169,$B237=PEX_price_12_2021!$B$170,$B237=PEX_price_12_2021!$B$171,$B237=PEX_price_12_2021!$B$184,$B237=PEX_price_12_2021!$B$185,$B237=PEX_price_12_2021!$B$186,$B237=PEX_price_12_2021!$B$187),$F237*(1-$F$6),(IF(OR($B237=PEX_price_12_2021!$B$5,$B237=PEX_price_12_2021!$B$6,$B237=PEX_price_12_2021!$B$7,$B237=PEX_price_12_2021!$B$8,$B237=PEX_price_12_2021!$B$9,$B237=PEX_price_12_2021!$B$10,$B237=PEX_price_12_2021!$B$11,$B237=PEX_price_12_2021!$B$12,$B237=PEX_price_12_2021!$B$13,$B237=PEX_price_12_2021!$B$14,$B237=PEX_price_12_2021!$B$15,$B237=PEX_price_12_2021!$B$16,$B237=PEX_price_12_2021!$B$17),$F237*(1-$F$4),$F237*(1-$F$5))))</f>
        <v>#N/A</v>
      </c>
      <c r="O237" s="17"/>
      <c r="P237" s="17"/>
      <c r="Q237" s="17"/>
      <c r="V237" s="47" t="e">
        <f>IF(G237='[1]Прайс 2017'!$G$9,L237,0)</f>
        <v>#N/A</v>
      </c>
      <c r="W237" s="38">
        <f t="shared" si="22"/>
        <v>0</v>
      </c>
    </row>
    <row r="238" spans="1:23">
      <c r="A238" s="36">
        <v>224</v>
      </c>
      <c r="B238" s="3"/>
      <c r="C238" s="37">
        <f t="shared" si="20"/>
        <v>2</v>
      </c>
      <c r="D238" s="53" t="e">
        <f>VLOOKUP($C238,PEX_price_12_2021!$B$5:$G$187,2,0)</f>
        <v>#N/A</v>
      </c>
      <c r="E238" s="54" t="e">
        <f>VLOOKUP(B238,PEX_price_12_2021!B:F,5,0)</f>
        <v>#N/A</v>
      </c>
      <c r="F238" s="55" t="e">
        <f t="shared" si="21"/>
        <v>#N/A</v>
      </c>
      <c r="G238" s="56" t="e">
        <f>VLOOKUP(B238,PEX_price_12_2021!B:G,6,0)</f>
        <v>#N/A</v>
      </c>
      <c r="H238" s="56" t="e">
        <f>VLOOKUP(B238,PEX_price_12_2021!B:G,4,0)</f>
        <v>#N/A</v>
      </c>
      <c r="I238" s="56" t="e">
        <f>VLOOKUP(B238,PEX_price_12_2021!B:G,3,0)</f>
        <v>#N/A</v>
      </c>
      <c r="J238" s="57"/>
      <c r="K238" s="58" t="e">
        <f t="shared" si="19"/>
        <v>#N/A</v>
      </c>
      <c r="L238" s="59" t="e">
        <f t="shared" si="18"/>
        <v>#N/A</v>
      </c>
      <c r="M238" s="60">
        <f t="shared" si="23"/>
        <v>0</v>
      </c>
      <c r="N238" s="61" t="e">
        <f>IF(OR($B238=PEX_price_12_2021!$B$153,$B238=PEX_price_12_2021!$B$154,$B238=PEX_price_12_2021!$B$155,$B238=PEX_price_12_2021!$B$156,$B238=PEX_price_12_2021!$B$157,$B238=PEX_price_12_2021!$B$158,$B238=PEX_price_12_2021!$B$159,$B238=PEX_price_12_2021!$B$160,$B238=PEX_price_12_2021!$B$161,$B238=PEX_price_12_2021!$B$162,$B238=PEX_price_12_2021!$B$163,$B238=PEX_price_12_2021!$B$164,$B238=PEX_price_12_2021!$B$165,$B238=PEX_price_12_2021!$B$166,$B238=PEX_price_12_2021!$B$167,$B238=PEX_price_12_2021!$B$168,$B238=PEX_price_12_2021!$B$169,$B238=PEX_price_12_2021!$B$170,$B238=PEX_price_12_2021!$B$171,$B238=PEX_price_12_2021!$B$184,$B238=PEX_price_12_2021!$B$185,$B238=PEX_price_12_2021!$B$186,$B238=PEX_price_12_2021!$B$187),$F238*(1-$F$6),(IF(OR($B238=PEX_price_12_2021!$B$5,$B238=PEX_price_12_2021!$B$6,$B238=PEX_price_12_2021!$B$7,$B238=PEX_price_12_2021!$B$8,$B238=PEX_price_12_2021!$B$9,$B238=PEX_price_12_2021!$B$10,$B238=PEX_price_12_2021!$B$11,$B238=PEX_price_12_2021!$B$12,$B238=PEX_price_12_2021!$B$13,$B238=PEX_price_12_2021!$B$14,$B238=PEX_price_12_2021!$B$15,$B238=PEX_price_12_2021!$B$16,$B238=PEX_price_12_2021!$B$17),$F238*(1-$F$4),$F238*(1-$F$5))))</f>
        <v>#N/A</v>
      </c>
      <c r="O238" s="17"/>
      <c r="P238" s="17"/>
      <c r="Q238" s="17"/>
      <c r="V238" s="47" t="e">
        <f>IF(G238='[1]Прайс 2017'!$G$9,L238,0)</f>
        <v>#N/A</v>
      </c>
      <c r="W238" s="38">
        <f t="shared" si="22"/>
        <v>0</v>
      </c>
    </row>
    <row r="239" spans="1:23">
      <c r="A239" s="36">
        <v>225</v>
      </c>
      <c r="B239" s="3"/>
      <c r="C239" s="37">
        <f t="shared" si="20"/>
        <v>2</v>
      </c>
      <c r="D239" s="53" t="e">
        <f>VLOOKUP($C239,PEX_price_12_2021!$B$5:$G$187,2,0)</f>
        <v>#N/A</v>
      </c>
      <c r="E239" s="54" t="e">
        <f>VLOOKUP(B239,PEX_price_12_2021!B:F,5,0)</f>
        <v>#N/A</v>
      </c>
      <c r="F239" s="55" t="e">
        <f t="shared" si="21"/>
        <v>#N/A</v>
      </c>
      <c r="G239" s="56" t="e">
        <f>VLOOKUP(B239,PEX_price_12_2021!B:G,6,0)</f>
        <v>#N/A</v>
      </c>
      <c r="H239" s="56" t="e">
        <f>VLOOKUP(B239,PEX_price_12_2021!B:G,4,0)</f>
        <v>#N/A</v>
      </c>
      <c r="I239" s="56" t="e">
        <f>VLOOKUP(B239,PEX_price_12_2021!B:G,3,0)</f>
        <v>#N/A</v>
      </c>
      <c r="J239" s="57"/>
      <c r="K239" s="58" t="e">
        <f t="shared" si="19"/>
        <v>#N/A</v>
      </c>
      <c r="L239" s="59" t="e">
        <f t="shared" si="18"/>
        <v>#N/A</v>
      </c>
      <c r="M239" s="60">
        <f t="shared" si="23"/>
        <v>0</v>
      </c>
      <c r="N239" s="61" t="e">
        <f>IF(OR($B239=PEX_price_12_2021!$B$153,$B239=PEX_price_12_2021!$B$154,$B239=PEX_price_12_2021!$B$155,$B239=PEX_price_12_2021!$B$156,$B239=PEX_price_12_2021!$B$157,$B239=PEX_price_12_2021!$B$158,$B239=PEX_price_12_2021!$B$159,$B239=PEX_price_12_2021!$B$160,$B239=PEX_price_12_2021!$B$161,$B239=PEX_price_12_2021!$B$162,$B239=PEX_price_12_2021!$B$163,$B239=PEX_price_12_2021!$B$164,$B239=PEX_price_12_2021!$B$165,$B239=PEX_price_12_2021!$B$166,$B239=PEX_price_12_2021!$B$167,$B239=PEX_price_12_2021!$B$168,$B239=PEX_price_12_2021!$B$169,$B239=PEX_price_12_2021!$B$170,$B239=PEX_price_12_2021!$B$171,$B239=PEX_price_12_2021!$B$184,$B239=PEX_price_12_2021!$B$185,$B239=PEX_price_12_2021!$B$186,$B239=PEX_price_12_2021!$B$187),$F239*(1-$F$6),(IF(OR($B239=PEX_price_12_2021!$B$5,$B239=PEX_price_12_2021!$B$6,$B239=PEX_price_12_2021!$B$7,$B239=PEX_price_12_2021!$B$8,$B239=PEX_price_12_2021!$B$9,$B239=PEX_price_12_2021!$B$10,$B239=PEX_price_12_2021!$B$11,$B239=PEX_price_12_2021!$B$12,$B239=PEX_price_12_2021!$B$13,$B239=PEX_price_12_2021!$B$14,$B239=PEX_price_12_2021!$B$15,$B239=PEX_price_12_2021!$B$16,$B239=PEX_price_12_2021!$B$17),$F239*(1-$F$4),$F239*(1-$F$5))))</f>
        <v>#N/A</v>
      </c>
      <c r="O239" s="17"/>
      <c r="P239" s="17"/>
      <c r="Q239" s="17"/>
      <c r="V239" s="47" t="e">
        <f>IF(G239='[1]Прайс 2017'!$G$9,L239,0)</f>
        <v>#N/A</v>
      </c>
      <c r="W239" s="38">
        <f t="shared" si="22"/>
        <v>0</v>
      </c>
    </row>
    <row r="240" spans="1:23">
      <c r="A240" s="36">
        <v>226</v>
      </c>
      <c r="B240" s="3"/>
      <c r="C240" s="37">
        <f t="shared" si="20"/>
        <v>2</v>
      </c>
      <c r="D240" s="53" t="e">
        <f>VLOOKUP($C240,PEX_price_12_2021!$B$5:$G$187,2,0)</f>
        <v>#N/A</v>
      </c>
      <c r="E240" s="54" t="e">
        <f>VLOOKUP(B240,PEX_price_12_2021!B:F,5,0)</f>
        <v>#N/A</v>
      </c>
      <c r="F240" s="55" t="e">
        <f t="shared" si="21"/>
        <v>#N/A</v>
      </c>
      <c r="G240" s="56" t="e">
        <f>VLOOKUP(B240,PEX_price_12_2021!B:G,6,0)</f>
        <v>#N/A</v>
      </c>
      <c r="H240" s="56" t="e">
        <f>VLOOKUP(B240,PEX_price_12_2021!B:G,4,0)</f>
        <v>#N/A</v>
      </c>
      <c r="I240" s="56" t="e">
        <f>VLOOKUP(B240,PEX_price_12_2021!B:G,3,0)</f>
        <v>#N/A</v>
      </c>
      <c r="J240" s="57"/>
      <c r="K240" s="58" t="e">
        <f t="shared" si="19"/>
        <v>#N/A</v>
      </c>
      <c r="L240" s="59" t="e">
        <f t="shared" si="18"/>
        <v>#N/A</v>
      </c>
      <c r="M240" s="60">
        <f t="shared" si="23"/>
        <v>0</v>
      </c>
      <c r="N240" s="61" t="e">
        <f>IF(OR($B240=PEX_price_12_2021!$B$153,$B240=PEX_price_12_2021!$B$154,$B240=PEX_price_12_2021!$B$155,$B240=PEX_price_12_2021!$B$156,$B240=PEX_price_12_2021!$B$157,$B240=PEX_price_12_2021!$B$158,$B240=PEX_price_12_2021!$B$159,$B240=PEX_price_12_2021!$B$160,$B240=PEX_price_12_2021!$B$161,$B240=PEX_price_12_2021!$B$162,$B240=PEX_price_12_2021!$B$163,$B240=PEX_price_12_2021!$B$164,$B240=PEX_price_12_2021!$B$165,$B240=PEX_price_12_2021!$B$166,$B240=PEX_price_12_2021!$B$167,$B240=PEX_price_12_2021!$B$168,$B240=PEX_price_12_2021!$B$169,$B240=PEX_price_12_2021!$B$170,$B240=PEX_price_12_2021!$B$171,$B240=PEX_price_12_2021!$B$184,$B240=PEX_price_12_2021!$B$185,$B240=PEX_price_12_2021!$B$186,$B240=PEX_price_12_2021!$B$187),$F240*(1-$F$6),(IF(OR($B240=PEX_price_12_2021!$B$5,$B240=PEX_price_12_2021!$B$6,$B240=PEX_price_12_2021!$B$7,$B240=PEX_price_12_2021!$B$8,$B240=PEX_price_12_2021!$B$9,$B240=PEX_price_12_2021!$B$10,$B240=PEX_price_12_2021!$B$11,$B240=PEX_price_12_2021!$B$12,$B240=PEX_price_12_2021!$B$13,$B240=PEX_price_12_2021!$B$14,$B240=PEX_price_12_2021!$B$15,$B240=PEX_price_12_2021!$B$16,$B240=PEX_price_12_2021!$B$17),$F240*(1-$F$4),$F240*(1-$F$5))))</f>
        <v>#N/A</v>
      </c>
      <c r="O240" s="17"/>
      <c r="P240" s="17"/>
      <c r="Q240" s="17"/>
      <c r="V240" s="47" t="e">
        <f>IF(G240='[1]Прайс 2017'!$G$9,L240,0)</f>
        <v>#N/A</v>
      </c>
      <c r="W240" s="38">
        <f t="shared" si="22"/>
        <v>0</v>
      </c>
    </row>
    <row r="241" spans="1:23">
      <c r="A241" s="36">
        <v>227</v>
      </c>
      <c r="B241" s="3"/>
      <c r="C241" s="37">
        <f t="shared" si="20"/>
        <v>2</v>
      </c>
      <c r="D241" s="53" t="e">
        <f>VLOOKUP($C241,PEX_price_12_2021!$B$5:$G$187,2,0)</f>
        <v>#N/A</v>
      </c>
      <c r="E241" s="54" t="e">
        <f>VLOOKUP(B241,PEX_price_12_2021!B:F,5,0)</f>
        <v>#N/A</v>
      </c>
      <c r="F241" s="55" t="e">
        <f t="shared" si="21"/>
        <v>#N/A</v>
      </c>
      <c r="G241" s="56" t="e">
        <f>VLOOKUP(B241,PEX_price_12_2021!B:G,6,0)</f>
        <v>#N/A</v>
      </c>
      <c r="H241" s="56" t="e">
        <f>VLOOKUP(B241,PEX_price_12_2021!B:G,4,0)</f>
        <v>#N/A</v>
      </c>
      <c r="I241" s="56" t="e">
        <f>VLOOKUP(B241,PEX_price_12_2021!B:G,3,0)</f>
        <v>#N/A</v>
      </c>
      <c r="J241" s="57"/>
      <c r="K241" s="58" t="e">
        <f t="shared" si="19"/>
        <v>#N/A</v>
      </c>
      <c r="L241" s="59" t="e">
        <f t="shared" si="18"/>
        <v>#N/A</v>
      </c>
      <c r="M241" s="60">
        <f t="shared" si="23"/>
        <v>0</v>
      </c>
      <c r="N241" s="61" t="e">
        <f>IF(OR($B241=PEX_price_12_2021!$B$153,$B241=PEX_price_12_2021!$B$154,$B241=PEX_price_12_2021!$B$155,$B241=PEX_price_12_2021!$B$156,$B241=PEX_price_12_2021!$B$157,$B241=PEX_price_12_2021!$B$158,$B241=PEX_price_12_2021!$B$159,$B241=PEX_price_12_2021!$B$160,$B241=PEX_price_12_2021!$B$161,$B241=PEX_price_12_2021!$B$162,$B241=PEX_price_12_2021!$B$163,$B241=PEX_price_12_2021!$B$164,$B241=PEX_price_12_2021!$B$165,$B241=PEX_price_12_2021!$B$166,$B241=PEX_price_12_2021!$B$167,$B241=PEX_price_12_2021!$B$168,$B241=PEX_price_12_2021!$B$169,$B241=PEX_price_12_2021!$B$170,$B241=PEX_price_12_2021!$B$171,$B241=PEX_price_12_2021!$B$184,$B241=PEX_price_12_2021!$B$185,$B241=PEX_price_12_2021!$B$186,$B241=PEX_price_12_2021!$B$187),$F241*(1-$F$6),(IF(OR($B241=PEX_price_12_2021!$B$5,$B241=PEX_price_12_2021!$B$6,$B241=PEX_price_12_2021!$B$7,$B241=PEX_price_12_2021!$B$8,$B241=PEX_price_12_2021!$B$9,$B241=PEX_price_12_2021!$B$10,$B241=PEX_price_12_2021!$B$11,$B241=PEX_price_12_2021!$B$12,$B241=PEX_price_12_2021!$B$13,$B241=PEX_price_12_2021!$B$14,$B241=PEX_price_12_2021!$B$15,$B241=PEX_price_12_2021!$B$16,$B241=PEX_price_12_2021!$B$17),$F241*(1-$F$4),$F241*(1-$F$5))))</f>
        <v>#N/A</v>
      </c>
      <c r="O241" s="17"/>
      <c r="P241" s="17"/>
      <c r="Q241" s="17"/>
      <c r="V241" s="47" t="e">
        <f>IF(G241='[1]Прайс 2017'!$G$9,L241,0)</f>
        <v>#N/A</v>
      </c>
      <c r="W241" s="38">
        <f t="shared" si="22"/>
        <v>0</v>
      </c>
    </row>
    <row r="242" spans="1:23">
      <c r="A242" s="36">
        <v>228</v>
      </c>
      <c r="B242" s="3"/>
      <c r="C242" s="37">
        <f t="shared" si="20"/>
        <v>2</v>
      </c>
      <c r="D242" s="53" t="e">
        <f>VLOOKUP($C242,PEX_price_12_2021!$B$5:$G$187,2,0)</f>
        <v>#N/A</v>
      </c>
      <c r="E242" s="54" t="e">
        <f>VLOOKUP(B242,PEX_price_12_2021!B:F,5,0)</f>
        <v>#N/A</v>
      </c>
      <c r="F242" s="55" t="e">
        <f t="shared" si="21"/>
        <v>#N/A</v>
      </c>
      <c r="G242" s="56" t="e">
        <f>VLOOKUP(B242,PEX_price_12_2021!B:G,6,0)</f>
        <v>#N/A</v>
      </c>
      <c r="H242" s="56" t="e">
        <f>VLOOKUP(B242,PEX_price_12_2021!B:G,4,0)</f>
        <v>#N/A</v>
      </c>
      <c r="I242" s="56" t="e">
        <f>VLOOKUP(B242,PEX_price_12_2021!B:G,3,0)</f>
        <v>#N/A</v>
      </c>
      <c r="J242" s="57"/>
      <c r="K242" s="58" t="e">
        <f t="shared" si="19"/>
        <v>#N/A</v>
      </c>
      <c r="L242" s="59" t="e">
        <f t="shared" si="18"/>
        <v>#N/A</v>
      </c>
      <c r="M242" s="60">
        <f t="shared" si="23"/>
        <v>0</v>
      </c>
      <c r="N242" s="61" t="e">
        <f>IF(OR($B242=PEX_price_12_2021!$B$153,$B242=PEX_price_12_2021!$B$154,$B242=PEX_price_12_2021!$B$155,$B242=PEX_price_12_2021!$B$156,$B242=PEX_price_12_2021!$B$157,$B242=PEX_price_12_2021!$B$158,$B242=PEX_price_12_2021!$B$159,$B242=PEX_price_12_2021!$B$160,$B242=PEX_price_12_2021!$B$161,$B242=PEX_price_12_2021!$B$162,$B242=PEX_price_12_2021!$B$163,$B242=PEX_price_12_2021!$B$164,$B242=PEX_price_12_2021!$B$165,$B242=PEX_price_12_2021!$B$166,$B242=PEX_price_12_2021!$B$167,$B242=PEX_price_12_2021!$B$168,$B242=PEX_price_12_2021!$B$169,$B242=PEX_price_12_2021!$B$170,$B242=PEX_price_12_2021!$B$171,$B242=PEX_price_12_2021!$B$184,$B242=PEX_price_12_2021!$B$185,$B242=PEX_price_12_2021!$B$186,$B242=PEX_price_12_2021!$B$187),$F242*(1-$F$6),(IF(OR($B242=PEX_price_12_2021!$B$5,$B242=PEX_price_12_2021!$B$6,$B242=PEX_price_12_2021!$B$7,$B242=PEX_price_12_2021!$B$8,$B242=PEX_price_12_2021!$B$9,$B242=PEX_price_12_2021!$B$10,$B242=PEX_price_12_2021!$B$11,$B242=PEX_price_12_2021!$B$12,$B242=PEX_price_12_2021!$B$13,$B242=PEX_price_12_2021!$B$14,$B242=PEX_price_12_2021!$B$15,$B242=PEX_price_12_2021!$B$16,$B242=PEX_price_12_2021!$B$17),$F242*(1-$F$4),$F242*(1-$F$5))))</f>
        <v>#N/A</v>
      </c>
      <c r="O242" s="17"/>
      <c r="P242" s="17"/>
      <c r="Q242" s="17"/>
      <c r="V242" s="47" t="e">
        <f>IF(G242='[1]Прайс 2017'!$G$9,L242,0)</f>
        <v>#N/A</v>
      </c>
      <c r="W242" s="38">
        <f t="shared" si="22"/>
        <v>0</v>
      </c>
    </row>
    <row r="243" spans="1:23">
      <c r="A243" s="36">
        <v>229</v>
      </c>
      <c r="B243" s="3"/>
      <c r="C243" s="37">
        <f t="shared" si="20"/>
        <v>2</v>
      </c>
      <c r="D243" s="53" t="e">
        <f>VLOOKUP($C243,PEX_price_12_2021!$B$5:$G$187,2,0)</f>
        <v>#N/A</v>
      </c>
      <c r="E243" s="54" t="e">
        <f>VLOOKUP(B243,PEX_price_12_2021!B:F,5,0)</f>
        <v>#N/A</v>
      </c>
      <c r="F243" s="55" t="e">
        <f t="shared" si="21"/>
        <v>#N/A</v>
      </c>
      <c r="G243" s="56" t="e">
        <f>VLOOKUP(B243,PEX_price_12_2021!B:G,6,0)</f>
        <v>#N/A</v>
      </c>
      <c r="H243" s="56" t="e">
        <f>VLOOKUP(B243,PEX_price_12_2021!B:G,4,0)</f>
        <v>#N/A</v>
      </c>
      <c r="I243" s="56" t="e">
        <f>VLOOKUP(B243,PEX_price_12_2021!B:G,3,0)</f>
        <v>#N/A</v>
      </c>
      <c r="J243" s="57"/>
      <c r="K243" s="58" t="e">
        <f t="shared" si="19"/>
        <v>#N/A</v>
      </c>
      <c r="L243" s="59" t="e">
        <f t="shared" si="18"/>
        <v>#N/A</v>
      </c>
      <c r="M243" s="60">
        <f t="shared" si="23"/>
        <v>0</v>
      </c>
      <c r="N243" s="61" t="e">
        <f>IF(OR($B243=PEX_price_12_2021!$B$153,$B243=PEX_price_12_2021!$B$154,$B243=PEX_price_12_2021!$B$155,$B243=PEX_price_12_2021!$B$156,$B243=PEX_price_12_2021!$B$157,$B243=PEX_price_12_2021!$B$158,$B243=PEX_price_12_2021!$B$159,$B243=PEX_price_12_2021!$B$160,$B243=PEX_price_12_2021!$B$161,$B243=PEX_price_12_2021!$B$162,$B243=PEX_price_12_2021!$B$163,$B243=PEX_price_12_2021!$B$164,$B243=PEX_price_12_2021!$B$165,$B243=PEX_price_12_2021!$B$166,$B243=PEX_price_12_2021!$B$167,$B243=PEX_price_12_2021!$B$168,$B243=PEX_price_12_2021!$B$169,$B243=PEX_price_12_2021!$B$170,$B243=PEX_price_12_2021!$B$171,$B243=PEX_price_12_2021!$B$184,$B243=PEX_price_12_2021!$B$185,$B243=PEX_price_12_2021!$B$186,$B243=PEX_price_12_2021!$B$187),$F243*(1-$F$6),(IF(OR($B243=PEX_price_12_2021!$B$5,$B243=PEX_price_12_2021!$B$6,$B243=PEX_price_12_2021!$B$7,$B243=PEX_price_12_2021!$B$8,$B243=PEX_price_12_2021!$B$9,$B243=PEX_price_12_2021!$B$10,$B243=PEX_price_12_2021!$B$11,$B243=PEX_price_12_2021!$B$12,$B243=PEX_price_12_2021!$B$13,$B243=PEX_price_12_2021!$B$14,$B243=PEX_price_12_2021!$B$15,$B243=PEX_price_12_2021!$B$16,$B243=PEX_price_12_2021!$B$17),$F243*(1-$F$4),$F243*(1-$F$5))))</f>
        <v>#N/A</v>
      </c>
      <c r="O243" s="17"/>
      <c r="P243" s="17"/>
      <c r="Q243" s="17"/>
      <c r="V243" s="47" t="e">
        <f>IF(G243='[1]Прайс 2017'!$G$9,L243,0)</f>
        <v>#N/A</v>
      </c>
      <c r="W243" s="38">
        <f t="shared" si="22"/>
        <v>0</v>
      </c>
    </row>
    <row r="244" spans="1:23">
      <c r="A244" s="36">
        <v>230</v>
      </c>
      <c r="B244" s="6"/>
      <c r="C244" s="37">
        <f t="shared" si="20"/>
        <v>2</v>
      </c>
      <c r="D244" s="53" t="e">
        <f>VLOOKUP($C244,PEX_price_12_2021!$B$5:$G$187,2,0)</f>
        <v>#N/A</v>
      </c>
      <c r="E244" s="54" t="e">
        <f>VLOOKUP(B244,PEX_price_12_2021!B:F,5,0)</f>
        <v>#N/A</v>
      </c>
      <c r="F244" s="55" t="e">
        <f t="shared" si="21"/>
        <v>#N/A</v>
      </c>
      <c r="G244" s="56" t="e">
        <f>VLOOKUP(B244,PEX_price_12_2021!B:G,6,0)</f>
        <v>#N/A</v>
      </c>
      <c r="H244" s="56" t="e">
        <f>VLOOKUP(B244,PEX_price_12_2021!B:G,4,0)</f>
        <v>#N/A</v>
      </c>
      <c r="I244" s="56" t="e">
        <f>VLOOKUP(B244,PEX_price_12_2021!B:G,3,0)</f>
        <v>#N/A</v>
      </c>
      <c r="J244" s="57"/>
      <c r="K244" s="58" t="e">
        <f t="shared" si="19"/>
        <v>#N/A</v>
      </c>
      <c r="L244" s="59" t="e">
        <f t="shared" ref="L244:L302" si="24">K244*J244</f>
        <v>#N/A</v>
      </c>
      <c r="M244" s="60">
        <f t="shared" si="23"/>
        <v>0</v>
      </c>
      <c r="N244" s="61" t="e">
        <f>IF(OR($B244=PEX_price_12_2021!$B$153,$B244=PEX_price_12_2021!$B$154,$B244=PEX_price_12_2021!$B$155,$B244=PEX_price_12_2021!$B$156,$B244=PEX_price_12_2021!$B$157,$B244=PEX_price_12_2021!$B$158,$B244=PEX_price_12_2021!$B$159,$B244=PEX_price_12_2021!$B$160,$B244=PEX_price_12_2021!$B$161,$B244=PEX_price_12_2021!$B$162,$B244=PEX_price_12_2021!$B$163,$B244=PEX_price_12_2021!$B$164,$B244=PEX_price_12_2021!$B$165,$B244=PEX_price_12_2021!$B$166,$B244=PEX_price_12_2021!$B$167,$B244=PEX_price_12_2021!$B$168,$B244=PEX_price_12_2021!$B$169,$B244=PEX_price_12_2021!$B$170,$B244=PEX_price_12_2021!$B$171,$B244=PEX_price_12_2021!$B$184,$B244=PEX_price_12_2021!$B$185,$B244=PEX_price_12_2021!$B$186,$B244=PEX_price_12_2021!$B$187),$F244*(1-$F$6),(IF(OR($B244=PEX_price_12_2021!$B$5,$B244=PEX_price_12_2021!$B$6,$B244=PEX_price_12_2021!$B$7,$B244=PEX_price_12_2021!$B$8,$B244=PEX_price_12_2021!$B$9,$B244=PEX_price_12_2021!$B$10,$B244=PEX_price_12_2021!$B$11,$B244=PEX_price_12_2021!$B$12,$B244=PEX_price_12_2021!$B$13,$B244=PEX_price_12_2021!$B$14,$B244=PEX_price_12_2021!$B$15,$B244=PEX_price_12_2021!$B$16,$B244=PEX_price_12_2021!$B$17),$F244*(1-$F$4),$F244*(1-$F$5))))</f>
        <v>#N/A</v>
      </c>
      <c r="O244" s="17"/>
      <c r="P244" s="17"/>
      <c r="Q244" s="17"/>
      <c r="V244" s="47" t="e">
        <f>IF(G244='[1]Прайс 2017'!$G$9,L244,0)</f>
        <v>#N/A</v>
      </c>
      <c r="W244" s="38">
        <f t="shared" si="22"/>
        <v>0</v>
      </c>
    </row>
    <row r="245" spans="1:23">
      <c r="A245" s="36">
        <v>231</v>
      </c>
      <c r="B245" s="6"/>
      <c r="C245" s="37">
        <f t="shared" si="20"/>
        <v>2</v>
      </c>
      <c r="D245" s="53" t="e">
        <f>VLOOKUP($C245,PEX_price_12_2021!$B$5:$G$187,2,0)</f>
        <v>#N/A</v>
      </c>
      <c r="E245" s="54" t="e">
        <f>VLOOKUP(B245,PEX_price_12_2021!B:F,5,0)</f>
        <v>#N/A</v>
      </c>
      <c r="F245" s="55" t="e">
        <f t="shared" si="21"/>
        <v>#N/A</v>
      </c>
      <c r="G245" s="56" t="e">
        <f>VLOOKUP(B245,PEX_price_12_2021!B:G,6,0)</f>
        <v>#N/A</v>
      </c>
      <c r="H245" s="56" t="e">
        <f>VLOOKUP(B245,PEX_price_12_2021!B:G,4,0)</f>
        <v>#N/A</v>
      </c>
      <c r="I245" s="56" t="e">
        <f>VLOOKUP(B245,PEX_price_12_2021!B:G,3,0)</f>
        <v>#N/A</v>
      </c>
      <c r="J245" s="57"/>
      <c r="K245" s="58" t="e">
        <f t="shared" si="19"/>
        <v>#N/A</v>
      </c>
      <c r="L245" s="59" t="e">
        <f t="shared" si="24"/>
        <v>#N/A</v>
      </c>
      <c r="M245" s="60">
        <f t="shared" si="23"/>
        <v>0</v>
      </c>
      <c r="N245" s="61" t="e">
        <f>IF(OR($B245=PEX_price_12_2021!$B$153,$B245=PEX_price_12_2021!$B$154,$B245=PEX_price_12_2021!$B$155,$B245=PEX_price_12_2021!$B$156,$B245=PEX_price_12_2021!$B$157,$B245=PEX_price_12_2021!$B$158,$B245=PEX_price_12_2021!$B$159,$B245=PEX_price_12_2021!$B$160,$B245=PEX_price_12_2021!$B$161,$B245=PEX_price_12_2021!$B$162,$B245=PEX_price_12_2021!$B$163,$B245=PEX_price_12_2021!$B$164,$B245=PEX_price_12_2021!$B$165,$B245=PEX_price_12_2021!$B$166,$B245=PEX_price_12_2021!$B$167,$B245=PEX_price_12_2021!$B$168,$B245=PEX_price_12_2021!$B$169,$B245=PEX_price_12_2021!$B$170,$B245=PEX_price_12_2021!$B$171,$B245=PEX_price_12_2021!$B$184,$B245=PEX_price_12_2021!$B$185,$B245=PEX_price_12_2021!$B$186,$B245=PEX_price_12_2021!$B$187),$F245*(1-$F$6),(IF(OR($B245=PEX_price_12_2021!$B$5,$B245=PEX_price_12_2021!$B$6,$B245=PEX_price_12_2021!$B$7,$B245=PEX_price_12_2021!$B$8,$B245=PEX_price_12_2021!$B$9,$B245=PEX_price_12_2021!$B$10,$B245=PEX_price_12_2021!$B$11,$B245=PEX_price_12_2021!$B$12,$B245=PEX_price_12_2021!$B$13,$B245=PEX_price_12_2021!$B$14,$B245=PEX_price_12_2021!$B$15,$B245=PEX_price_12_2021!$B$16,$B245=PEX_price_12_2021!$B$17),$F245*(1-$F$4),$F245*(1-$F$5))))</f>
        <v>#N/A</v>
      </c>
      <c r="O245" s="17"/>
      <c r="P245" s="17"/>
      <c r="Q245" s="17"/>
      <c r="V245" s="47" t="e">
        <f>IF(G245='[1]Прайс 2017'!$G$9,L245,0)</f>
        <v>#N/A</v>
      </c>
      <c r="W245" s="38">
        <f t="shared" si="22"/>
        <v>0</v>
      </c>
    </row>
    <row r="246" spans="1:23">
      <c r="A246" s="36">
        <v>232</v>
      </c>
      <c r="B246" s="6"/>
      <c r="C246" s="37">
        <f t="shared" si="20"/>
        <v>2</v>
      </c>
      <c r="D246" s="53" t="e">
        <f>VLOOKUP($C246,PEX_price_12_2021!$B$5:$G$187,2,0)</f>
        <v>#N/A</v>
      </c>
      <c r="E246" s="54" t="e">
        <f>VLOOKUP(B246,PEX_price_12_2021!B:F,5,0)</f>
        <v>#N/A</v>
      </c>
      <c r="F246" s="55" t="e">
        <f t="shared" si="21"/>
        <v>#N/A</v>
      </c>
      <c r="G246" s="56" t="e">
        <f>VLOOKUP(B246,PEX_price_12_2021!B:G,6,0)</f>
        <v>#N/A</v>
      </c>
      <c r="H246" s="56" t="e">
        <f>VLOOKUP(B246,PEX_price_12_2021!B:G,4,0)</f>
        <v>#N/A</v>
      </c>
      <c r="I246" s="56" t="e">
        <f>VLOOKUP(B246,PEX_price_12_2021!B:G,3,0)</f>
        <v>#N/A</v>
      </c>
      <c r="J246" s="57"/>
      <c r="K246" s="58" t="e">
        <f t="shared" si="19"/>
        <v>#N/A</v>
      </c>
      <c r="L246" s="59" t="e">
        <f t="shared" si="24"/>
        <v>#N/A</v>
      </c>
      <c r="M246" s="60">
        <f t="shared" si="23"/>
        <v>0</v>
      </c>
      <c r="N246" s="61" t="e">
        <f>IF(OR($B246=PEX_price_12_2021!$B$153,$B246=PEX_price_12_2021!$B$154,$B246=PEX_price_12_2021!$B$155,$B246=PEX_price_12_2021!$B$156,$B246=PEX_price_12_2021!$B$157,$B246=PEX_price_12_2021!$B$158,$B246=PEX_price_12_2021!$B$159,$B246=PEX_price_12_2021!$B$160,$B246=PEX_price_12_2021!$B$161,$B246=PEX_price_12_2021!$B$162,$B246=PEX_price_12_2021!$B$163,$B246=PEX_price_12_2021!$B$164,$B246=PEX_price_12_2021!$B$165,$B246=PEX_price_12_2021!$B$166,$B246=PEX_price_12_2021!$B$167,$B246=PEX_price_12_2021!$B$168,$B246=PEX_price_12_2021!$B$169,$B246=PEX_price_12_2021!$B$170,$B246=PEX_price_12_2021!$B$171,$B246=PEX_price_12_2021!$B$184,$B246=PEX_price_12_2021!$B$185,$B246=PEX_price_12_2021!$B$186,$B246=PEX_price_12_2021!$B$187),$F246*(1-$F$6),(IF(OR($B246=PEX_price_12_2021!$B$5,$B246=PEX_price_12_2021!$B$6,$B246=PEX_price_12_2021!$B$7,$B246=PEX_price_12_2021!$B$8,$B246=PEX_price_12_2021!$B$9,$B246=PEX_price_12_2021!$B$10,$B246=PEX_price_12_2021!$B$11,$B246=PEX_price_12_2021!$B$12,$B246=PEX_price_12_2021!$B$13,$B246=PEX_price_12_2021!$B$14,$B246=PEX_price_12_2021!$B$15,$B246=PEX_price_12_2021!$B$16,$B246=PEX_price_12_2021!$B$17),$F246*(1-$F$4),$F246*(1-$F$5))))</f>
        <v>#N/A</v>
      </c>
      <c r="O246" s="17"/>
      <c r="P246" s="17"/>
      <c r="Q246" s="17"/>
      <c r="V246" s="47" t="e">
        <f>IF(G246='[1]Прайс 2017'!$G$9,L246,0)</f>
        <v>#N/A</v>
      </c>
      <c r="W246" s="38">
        <f t="shared" si="22"/>
        <v>0</v>
      </c>
    </row>
    <row r="247" spans="1:23">
      <c r="A247" s="36">
        <v>233</v>
      </c>
      <c r="B247" s="6"/>
      <c r="C247" s="37">
        <f t="shared" si="20"/>
        <v>2</v>
      </c>
      <c r="D247" s="53" t="e">
        <f>VLOOKUP($C247,PEX_price_12_2021!$B$5:$G$187,2,0)</f>
        <v>#N/A</v>
      </c>
      <c r="E247" s="54" t="e">
        <f>VLOOKUP(B247,PEX_price_12_2021!B:F,5,0)</f>
        <v>#N/A</v>
      </c>
      <c r="F247" s="55" t="e">
        <f t="shared" si="21"/>
        <v>#N/A</v>
      </c>
      <c r="G247" s="56" t="e">
        <f>VLOOKUP(B247,PEX_price_12_2021!B:G,6,0)</f>
        <v>#N/A</v>
      </c>
      <c r="H247" s="56" t="e">
        <f>VLOOKUP(B247,PEX_price_12_2021!B:G,4,0)</f>
        <v>#N/A</v>
      </c>
      <c r="I247" s="56" t="e">
        <f>VLOOKUP(B247,PEX_price_12_2021!B:G,3,0)</f>
        <v>#N/A</v>
      </c>
      <c r="J247" s="57"/>
      <c r="K247" s="58" t="e">
        <f t="shared" ref="K247:K302" si="25">N247</f>
        <v>#N/A</v>
      </c>
      <c r="L247" s="59" t="e">
        <f t="shared" si="24"/>
        <v>#N/A</v>
      </c>
      <c r="M247" s="60">
        <f t="shared" si="23"/>
        <v>0</v>
      </c>
      <c r="N247" s="61" t="e">
        <f>IF(OR($B247=PEX_price_12_2021!$B$153,$B247=PEX_price_12_2021!$B$154,$B247=PEX_price_12_2021!$B$155,$B247=PEX_price_12_2021!$B$156,$B247=PEX_price_12_2021!$B$157,$B247=PEX_price_12_2021!$B$158,$B247=PEX_price_12_2021!$B$159,$B247=PEX_price_12_2021!$B$160,$B247=PEX_price_12_2021!$B$161,$B247=PEX_price_12_2021!$B$162,$B247=PEX_price_12_2021!$B$163,$B247=PEX_price_12_2021!$B$164,$B247=PEX_price_12_2021!$B$165,$B247=PEX_price_12_2021!$B$166,$B247=PEX_price_12_2021!$B$167,$B247=PEX_price_12_2021!$B$168,$B247=PEX_price_12_2021!$B$169,$B247=PEX_price_12_2021!$B$170,$B247=PEX_price_12_2021!$B$171,$B247=PEX_price_12_2021!$B$184,$B247=PEX_price_12_2021!$B$185,$B247=PEX_price_12_2021!$B$186,$B247=PEX_price_12_2021!$B$187),$F247*(1-$F$6),(IF(OR($B247=PEX_price_12_2021!$B$5,$B247=PEX_price_12_2021!$B$6,$B247=PEX_price_12_2021!$B$7,$B247=PEX_price_12_2021!$B$8,$B247=PEX_price_12_2021!$B$9,$B247=PEX_price_12_2021!$B$10,$B247=PEX_price_12_2021!$B$11,$B247=PEX_price_12_2021!$B$12,$B247=PEX_price_12_2021!$B$13,$B247=PEX_price_12_2021!$B$14,$B247=PEX_price_12_2021!$B$15,$B247=PEX_price_12_2021!$B$16,$B247=PEX_price_12_2021!$B$17),$F247*(1-$F$4),$F247*(1-$F$5))))</f>
        <v>#N/A</v>
      </c>
      <c r="O247" s="17"/>
      <c r="P247" s="17"/>
      <c r="Q247" s="17"/>
      <c r="V247" s="47" t="e">
        <f>IF(G247='[1]Прайс 2017'!$G$9,L247,0)</f>
        <v>#N/A</v>
      </c>
      <c r="W247" s="38">
        <f t="shared" si="22"/>
        <v>0</v>
      </c>
    </row>
    <row r="248" spans="1:23">
      <c r="A248" s="36">
        <v>234</v>
      </c>
      <c r="B248" s="6"/>
      <c r="C248" s="37">
        <f t="shared" si="20"/>
        <v>2</v>
      </c>
      <c r="D248" s="53" t="e">
        <f>VLOOKUP($C248,PEX_price_12_2021!$B$5:$G$187,2,0)</f>
        <v>#N/A</v>
      </c>
      <c r="E248" s="54" t="e">
        <f>VLOOKUP(B248,PEX_price_12_2021!B:F,5,0)</f>
        <v>#N/A</v>
      </c>
      <c r="F248" s="55" t="e">
        <f t="shared" si="21"/>
        <v>#N/A</v>
      </c>
      <c r="G248" s="56" t="e">
        <f>VLOOKUP(B248,PEX_price_12_2021!B:G,6,0)</f>
        <v>#N/A</v>
      </c>
      <c r="H248" s="56" t="e">
        <f>VLOOKUP(B248,PEX_price_12_2021!B:G,4,0)</f>
        <v>#N/A</v>
      </c>
      <c r="I248" s="56" t="e">
        <f>VLOOKUP(B248,PEX_price_12_2021!B:G,3,0)</f>
        <v>#N/A</v>
      </c>
      <c r="J248" s="57"/>
      <c r="K248" s="58" t="e">
        <f t="shared" si="25"/>
        <v>#N/A</v>
      </c>
      <c r="L248" s="59" t="e">
        <f t="shared" si="24"/>
        <v>#N/A</v>
      </c>
      <c r="M248" s="60">
        <f t="shared" si="23"/>
        <v>0</v>
      </c>
      <c r="N248" s="61" t="e">
        <f>IF(OR($B248=PEX_price_12_2021!$B$153,$B248=PEX_price_12_2021!$B$154,$B248=PEX_price_12_2021!$B$155,$B248=PEX_price_12_2021!$B$156,$B248=PEX_price_12_2021!$B$157,$B248=PEX_price_12_2021!$B$158,$B248=PEX_price_12_2021!$B$159,$B248=PEX_price_12_2021!$B$160,$B248=PEX_price_12_2021!$B$161,$B248=PEX_price_12_2021!$B$162,$B248=PEX_price_12_2021!$B$163,$B248=PEX_price_12_2021!$B$164,$B248=PEX_price_12_2021!$B$165,$B248=PEX_price_12_2021!$B$166,$B248=PEX_price_12_2021!$B$167,$B248=PEX_price_12_2021!$B$168,$B248=PEX_price_12_2021!$B$169,$B248=PEX_price_12_2021!$B$170,$B248=PEX_price_12_2021!$B$171,$B248=PEX_price_12_2021!$B$184,$B248=PEX_price_12_2021!$B$185,$B248=PEX_price_12_2021!$B$186,$B248=PEX_price_12_2021!$B$187),$F248*(1-$F$6),(IF(OR($B248=PEX_price_12_2021!$B$5,$B248=PEX_price_12_2021!$B$6,$B248=PEX_price_12_2021!$B$7,$B248=PEX_price_12_2021!$B$8,$B248=PEX_price_12_2021!$B$9,$B248=PEX_price_12_2021!$B$10,$B248=PEX_price_12_2021!$B$11,$B248=PEX_price_12_2021!$B$12,$B248=PEX_price_12_2021!$B$13,$B248=PEX_price_12_2021!$B$14,$B248=PEX_price_12_2021!$B$15,$B248=PEX_price_12_2021!$B$16,$B248=PEX_price_12_2021!$B$17),$F248*(1-$F$4),$F248*(1-$F$5))))</f>
        <v>#N/A</v>
      </c>
      <c r="O248" s="17"/>
      <c r="P248" s="17"/>
      <c r="Q248" s="17"/>
      <c r="V248" s="47" t="e">
        <f>IF(G248='[1]Прайс 2017'!$G$9,L248,0)</f>
        <v>#N/A</v>
      </c>
      <c r="W248" s="38">
        <f t="shared" si="22"/>
        <v>0</v>
      </c>
    </row>
    <row r="249" spans="1:23">
      <c r="A249" s="36">
        <v>235</v>
      </c>
      <c r="B249" s="6"/>
      <c r="C249" s="37">
        <f t="shared" si="20"/>
        <v>2</v>
      </c>
      <c r="D249" s="53" t="e">
        <f>VLOOKUP($C249,PEX_price_12_2021!$B$5:$G$187,2,0)</f>
        <v>#N/A</v>
      </c>
      <c r="E249" s="54" t="e">
        <f>VLOOKUP(B249,PEX_price_12_2021!B:F,5,0)</f>
        <v>#N/A</v>
      </c>
      <c r="F249" s="55" t="e">
        <f t="shared" si="21"/>
        <v>#N/A</v>
      </c>
      <c r="G249" s="56" t="e">
        <f>VLOOKUP(B249,PEX_price_12_2021!B:G,6,0)</f>
        <v>#N/A</v>
      </c>
      <c r="H249" s="56" t="e">
        <f>VLOOKUP(B249,PEX_price_12_2021!B:G,4,0)</f>
        <v>#N/A</v>
      </c>
      <c r="I249" s="56" t="e">
        <f>VLOOKUP(B249,PEX_price_12_2021!B:G,3,0)</f>
        <v>#N/A</v>
      </c>
      <c r="J249" s="57"/>
      <c r="K249" s="58" t="e">
        <f t="shared" si="25"/>
        <v>#N/A</v>
      </c>
      <c r="L249" s="59" t="e">
        <f t="shared" si="24"/>
        <v>#N/A</v>
      </c>
      <c r="M249" s="60">
        <f t="shared" si="23"/>
        <v>0</v>
      </c>
      <c r="N249" s="61" t="e">
        <f>IF(OR($B249=PEX_price_12_2021!$B$153,$B249=PEX_price_12_2021!$B$154,$B249=PEX_price_12_2021!$B$155,$B249=PEX_price_12_2021!$B$156,$B249=PEX_price_12_2021!$B$157,$B249=PEX_price_12_2021!$B$158,$B249=PEX_price_12_2021!$B$159,$B249=PEX_price_12_2021!$B$160,$B249=PEX_price_12_2021!$B$161,$B249=PEX_price_12_2021!$B$162,$B249=PEX_price_12_2021!$B$163,$B249=PEX_price_12_2021!$B$164,$B249=PEX_price_12_2021!$B$165,$B249=PEX_price_12_2021!$B$166,$B249=PEX_price_12_2021!$B$167,$B249=PEX_price_12_2021!$B$168,$B249=PEX_price_12_2021!$B$169,$B249=PEX_price_12_2021!$B$170,$B249=PEX_price_12_2021!$B$171,$B249=PEX_price_12_2021!$B$184,$B249=PEX_price_12_2021!$B$185,$B249=PEX_price_12_2021!$B$186,$B249=PEX_price_12_2021!$B$187),$F249*(1-$F$6),(IF(OR($B249=PEX_price_12_2021!$B$5,$B249=PEX_price_12_2021!$B$6,$B249=PEX_price_12_2021!$B$7,$B249=PEX_price_12_2021!$B$8,$B249=PEX_price_12_2021!$B$9,$B249=PEX_price_12_2021!$B$10,$B249=PEX_price_12_2021!$B$11,$B249=PEX_price_12_2021!$B$12,$B249=PEX_price_12_2021!$B$13,$B249=PEX_price_12_2021!$B$14,$B249=PEX_price_12_2021!$B$15,$B249=PEX_price_12_2021!$B$16,$B249=PEX_price_12_2021!$B$17),$F249*(1-$F$4),$F249*(1-$F$5))))</f>
        <v>#N/A</v>
      </c>
      <c r="O249" s="17"/>
      <c r="P249" s="17"/>
      <c r="Q249" s="17"/>
      <c r="V249" s="47" t="e">
        <f>IF(G249='[1]Прайс 2017'!$G$9,L249,0)</f>
        <v>#N/A</v>
      </c>
      <c r="W249" s="38">
        <f t="shared" si="22"/>
        <v>0</v>
      </c>
    </row>
    <row r="250" spans="1:23">
      <c r="A250" s="36">
        <v>236</v>
      </c>
      <c r="B250" s="6"/>
      <c r="C250" s="37">
        <f t="shared" si="20"/>
        <v>2</v>
      </c>
      <c r="D250" s="53" t="e">
        <f>VLOOKUP($C250,PEX_price_12_2021!$B$5:$G$187,2,0)</f>
        <v>#N/A</v>
      </c>
      <c r="E250" s="54" t="e">
        <f>VLOOKUP(B250,PEX_price_12_2021!B:F,5,0)</f>
        <v>#N/A</v>
      </c>
      <c r="F250" s="55" t="e">
        <f t="shared" si="21"/>
        <v>#N/A</v>
      </c>
      <c r="G250" s="56" t="e">
        <f>VLOOKUP(B250,PEX_price_12_2021!B:G,6,0)</f>
        <v>#N/A</v>
      </c>
      <c r="H250" s="56" t="e">
        <f>VLOOKUP(B250,PEX_price_12_2021!B:G,4,0)</f>
        <v>#N/A</v>
      </c>
      <c r="I250" s="56" t="e">
        <f>VLOOKUP(B250,PEX_price_12_2021!B:G,3,0)</f>
        <v>#N/A</v>
      </c>
      <c r="J250" s="57"/>
      <c r="K250" s="58" t="e">
        <f t="shared" si="25"/>
        <v>#N/A</v>
      </c>
      <c r="L250" s="59" t="e">
        <f t="shared" si="24"/>
        <v>#N/A</v>
      </c>
      <c r="M250" s="60">
        <f t="shared" si="23"/>
        <v>0</v>
      </c>
      <c r="N250" s="61" t="e">
        <f>IF(OR($B250=PEX_price_12_2021!$B$153,$B250=PEX_price_12_2021!$B$154,$B250=PEX_price_12_2021!$B$155,$B250=PEX_price_12_2021!$B$156,$B250=PEX_price_12_2021!$B$157,$B250=PEX_price_12_2021!$B$158,$B250=PEX_price_12_2021!$B$159,$B250=PEX_price_12_2021!$B$160,$B250=PEX_price_12_2021!$B$161,$B250=PEX_price_12_2021!$B$162,$B250=PEX_price_12_2021!$B$163,$B250=PEX_price_12_2021!$B$164,$B250=PEX_price_12_2021!$B$165,$B250=PEX_price_12_2021!$B$166,$B250=PEX_price_12_2021!$B$167,$B250=PEX_price_12_2021!$B$168,$B250=PEX_price_12_2021!$B$169,$B250=PEX_price_12_2021!$B$170,$B250=PEX_price_12_2021!$B$171,$B250=PEX_price_12_2021!$B$184,$B250=PEX_price_12_2021!$B$185,$B250=PEX_price_12_2021!$B$186,$B250=PEX_price_12_2021!$B$187),$F250*(1-$F$6),(IF(OR($B250=PEX_price_12_2021!$B$5,$B250=PEX_price_12_2021!$B$6,$B250=PEX_price_12_2021!$B$7,$B250=PEX_price_12_2021!$B$8,$B250=PEX_price_12_2021!$B$9,$B250=PEX_price_12_2021!$B$10,$B250=PEX_price_12_2021!$B$11,$B250=PEX_price_12_2021!$B$12,$B250=PEX_price_12_2021!$B$13,$B250=PEX_price_12_2021!$B$14,$B250=PEX_price_12_2021!$B$15,$B250=PEX_price_12_2021!$B$16,$B250=PEX_price_12_2021!$B$17),$F250*(1-$F$4),$F250*(1-$F$5))))</f>
        <v>#N/A</v>
      </c>
      <c r="O250" s="17"/>
      <c r="P250" s="17"/>
      <c r="Q250" s="17"/>
      <c r="V250" s="47" t="e">
        <f>IF(G250='[1]Прайс 2017'!$G$9,L250,0)</f>
        <v>#N/A</v>
      </c>
      <c r="W250" s="38">
        <f t="shared" si="22"/>
        <v>0</v>
      </c>
    </row>
    <row r="251" spans="1:23">
      <c r="A251" s="36">
        <v>237</v>
      </c>
      <c r="B251" s="6"/>
      <c r="C251" s="37">
        <f t="shared" si="20"/>
        <v>2</v>
      </c>
      <c r="D251" s="53" t="e">
        <f>VLOOKUP($C251,PEX_price_12_2021!$B$5:$G$187,2,0)</f>
        <v>#N/A</v>
      </c>
      <c r="E251" s="54" t="e">
        <f>VLOOKUP(B251,PEX_price_12_2021!B:F,5,0)</f>
        <v>#N/A</v>
      </c>
      <c r="F251" s="55" t="e">
        <f t="shared" si="21"/>
        <v>#N/A</v>
      </c>
      <c r="G251" s="56" t="e">
        <f>VLOOKUP(B251,PEX_price_12_2021!B:G,6,0)</f>
        <v>#N/A</v>
      </c>
      <c r="H251" s="56" t="e">
        <f>VLOOKUP(B251,PEX_price_12_2021!B:G,4,0)</f>
        <v>#N/A</v>
      </c>
      <c r="I251" s="56" t="e">
        <f>VLOOKUP(B251,PEX_price_12_2021!B:G,3,0)</f>
        <v>#N/A</v>
      </c>
      <c r="J251" s="57"/>
      <c r="K251" s="58" t="e">
        <f t="shared" si="25"/>
        <v>#N/A</v>
      </c>
      <c r="L251" s="59" t="e">
        <f t="shared" si="24"/>
        <v>#N/A</v>
      </c>
      <c r="M251" s="60">
        <f t="shared" si="23"/>
        <v>0</v>
      </c>
      <c r="N251" s="61" t="e">
        <f>IF(OR($B251=PEX_price_12_2021!$B$153,$B251=PEX_price_12_2021!$B$154,$B251=PEX_price_12_2021!$B$155,$B251=PEX_price_12_2021!$B$156,$B251=PEX_price_12_2021!$B$157,$B251=PEX_price_12_2021!$B$158,$B251=PEX_price_12_2021!$B$159,$B251=PEX_price_12_2021!$B$160,$B251=PEX_price_12_2021!$B$161,$B251=PEX_price_12_2021!$B$162,$B251=PEX_price_12_2021!$B$163,$B251=PEX_price_12_2021!$B$164,$B251=PEX_price_12_2021!$B$165,$B251=PEX_price_12_2021!$B$166,$B251=PEX_price_12_2021!$B$167,$B251=PEX_price_12_2021!$B$168,$B251=PEX_price_12_2021!$B$169,$B251=PEX_price_12_2021!$B$170,$B251=PEX_price_12_2021!$B$171,$B251=PEX_price_12_2021!$B$184,$B251=PEX_price_12_2021!$B$185,$B251=PEX_price_12_2021!$B$186,$B251=PEX_price_12_2021!$B$187),$F251*(1-$F$6),(IF(OR($B251=PEX_price_12_2021!$B$5,$B251=PEX_price_12_2021!$B$6,$B251=PEX_price_12_2021!$B$7,$B251=PEX_price_12_2021!$B$8,$B251=PEX_price_12_2021!$B$9,$B251=PEX_price_12_2021!$B$10,$B251=PEX_price_12_2021!$B$11,$B251=PEX_price_12_2021!$B$12,$B251=PEX_price_12_2021!$B$13,$B251=PEX_price_12_2021!$B$14,$B251=PEX_price_12_2021!$B$15,$B251=PEX_price_12_2021!$B$16,$B251=PEX_price_12_2021!$B$17),$F251*(1-$F$4),$F251*(1-$F$5))))</f>
        <v>#N/A</v>
      </c>
      <c r="O251" s="17"/>
      <c r="P251" s="17"/>
      <c r="Q251" s="17"/>
      <c r="V251" s="47" t="e">
        <f>IF(G251='[1]Прайс 2017'!$G$9,L251,0)</f>
        <v>#N/A</v>
      </c>
      <c r="W251" s="38">
        <f t="shared" si="22"/>
        <v>0</v>
      </c>
    </row>
    <row r="252" spans="1:23">
      <c r="A252" s="36">
        <v>238</v>
      </c>
      <c r="B252" s="6"/>
      <c r="C252" s="37">
        <f t="shared" si="20"/>
        <v>2</v>
      </c>
      <c r="D252" s="53" t="e">
        <f>VLOOKUP($C252,PEX_price_12_2021!$B$5:$G$187,2,0)</f>
        <v>#N/A</v>
      </c>
      <c r="E252" s="54" t="e">
        <f>VLOOKUP(B252,PEX_price_12_2021!B:F,5,0)</f>
        <v>#N/A</v>
      </c>
      <c r="F252" s="55" t="e">
        <f t="shared" si="21"/>
        <v>#N/A</v>
      </c>
      <c r="G252" s="56" t="e">
        <f>VLOOKUP(B252,PEX_price_12_2021!B:G,6,0)</f>
        <v>#N/A</v>
      </c>
      <c r="H252" s="56" t="e">
        <f>VLOOKUP(B252,PEX_price_12_2021!B:G,4,0)</f>
        <v>#N/A</v>
      </c>
      <c r="I252" s="56" t="e">
        <f>VLOOKUP(B252,PEX_price_12_2021!B:G,3,0)</f>
        <v>#N/A</v>
      </c>
      <c r="J252" s="57"/>
      <c r="K252" s="58" t="e">
        <f t="shared" si="25"/>
        <v>#N/A</v>
      </c>
      <c r="L252" s="59" t="e">
        <f t="shared" si="24"/>
        <v>#N/A</v>
      </c>
      <c r="M252" s="60">
        <f t="shared" si="23"/>
        <v>0</v>
      </c>
      <c r="N252" s="61" t="e">
        <f>IF(OR($B252=PEX_price_12_2021!$B$153,$B252=PEX_price_12_2021!$B$154,$B252=PEX_price_12_2021!$B$155,$B252=PEX_price_12_2021!$B$156,$B252=PEX_price_12_2021!$B$157,$B252=PEX_price_12_2021!$B$158,$B252=PEX_price_12_2021!$B$159,$B252=PEX_price_12_2021!$B$160,$B252=PEX_price_12_2021!$B$161,$B252=PEX_price_12_2021!$B$162,$B252=PEX_price_12_2021!$B$163,$B252=PEX_price_12_2021!$B$164,$B252=PEX_price_12_2021!$B$165,$B252=PEX_price_12_2021!$B$166,$B252=PEX_price_12_2021!$B$167,$B252=PEX_price_12_2021!$B$168,$B252=PEX_price_12_2021!$B$169,$B252=PEX_price_12_2021!$B$170,$B252=PEX_price_12_2021!$B$171,$B252=PEX_price_12_2021!$B$184,$B252=PEX_price_12_2021!$B$185,$B252=PEX_price_12_2021!$B$186,$B252=PEX_price_12_2021!$B$187),$F252*(1-$F$6),(IF(OR($B252=PEX_price_12_2021!$B$5,$B252=PEX_price_12_2021!$B$6,$B252=PEX_price_12_2021!$B$7,$B252=PEX_price_12_2021!$B$8,$B252=PEX_price_12_2021!$B$9,$B252=PEX_price_12_2021!$B$10,$B252=PEX_price_12_2021!$B$11,$B252=PEX_price_12_2021!$B$12,$B252=PEX_price_12_2021!$B$13,$B252=PEX_price_12_2021!$B$14,$B252=PEX_price_12_2021!$B$15,$B252=PEX_price_12_2021!$B$16,$B252=PEX_price_12_2021!$B$17),$F252*(1-$F$4),$F252*(1-$F$5))))</f>
        <v>#N/A</v>
      </c>
      <c r="O252" s="17"/>
      <c r="P252" s="17"/>
      <c r="Q252" s="17"/>
      <c r="V252" s="47" t="e">
        <f>IF(G252='[1]Прайс 2017'!$G$9,L252,0)</f>
        <v>#N/A</v>
      </c>
      <c r="W252" s="38">
        <f t="shared" si="22"/>
        <v>0</v>
      </c>
    </row>
    <row r="253" spans="1:23">
      <c r="A253" s="36">
        <v>239</v>
      </c>
      <c r="B253" s="6"/>
      <c r="C253" s="37">
        <f t="shared" si="20"/>
        <v>2</v>
      </c>
      <c r="D253" s="53" t="e">
        <f>VLOOKUP($C253,PEX_price_12_2021!$B$5:$G$187,2,0)</f>
        <v>#N/A</v>
      </c>
      <c r="E253" s="54" t="e">
        <f>VLOOKUP(B253,PEX_price_12_2021!B:F,5,0)</f>
        <v>#N/A</v>
      </c>
      <c r="F253" s="55" t="e">
        <f t="shared" si="21"/>
        <v>#N/A</v>
      </c>
      <c r="G253" s="56" t="e">
        <f>VLOOKUP(B253,PEX_price_12_2021!B:G,6,0)</f>
        <v>#N/A</v>
      </c>
      <c r="H253" s="56" t="e">
        <f>VLOOKUP(B253,PEX_price_12_2021!B:G,4,0)</f>
        <v>#N/A</v>
      </c>
      <c r="I253" s="56" t="e">
        <f>VLOOKUP(B253,PEX_price_12_2021!B:G,3,0)</f>
        <v>#N/A</v>
      </c>
      <c r="J253" s="57"/>
      <c r="K253" s="58" t="e">
        <f t="shared" si="25"/>
        <v>#N/A</v>
      </c>
      <c r="L253" s="59" t="e">
        <f t="shared" si="24"/>
        <v>#N/A</v>
      </c>
      <c r="M253" s="60">
        <f t="shared" si="23"/>
        <v>0</v>
      </c>
      <c r="N253" s="61" t="e">
        <f>IF(OR($B253=PEX_price_12_2021!$B$153,$B253=PEX_price_12_2021!$B$154,$B253=PEX_price_12_2021!$B$155,$B253=PEX_price_12_2021!$B$156,$B253=PEX_price_12_2021!$B$157,$B253=PEX_price_12_2021!$B$158,$B253=PEX_price_12_2021!$B$159,$B253=PEX_price_12_2021!$B$160,$B253=PEX_price_12_2021!$B$161,$B253=PEX_price_12_2021!$B$162,$B253=PEX_price_12_2021!$B$163,$B253=PEX_price_12_2021!$B$164,$B253=PEX_price_12_2021!$B$165,$B253=PEX_price_12_2021!$B$166,$B253=PEX_price_12_2021!$B$167,$B253=PEX_price_12_2021!$B$168,$B253=PEX_price_12_2021!$B$169,$B253=PEX_price_12_2021!$B$170,$B253=PEX_price_12_2021!$B$171,$B253=PEX_price_12_2021!$B$184,$B253=PEX_price_12_2021!$B$185,$B253=PEX_price_12_2021!$B$186,$B253=PEX_price_12_2021!$B$187),$F253*(1-$F$6),(IF(OR($B253=PEX_price_12_2021!$B$5,$B253=PEX_price_12_2021!$B$6,$B253=PEX_price_12_2021!$B$7,$B253=PEX_price_12_2021!$B$8,$B253=PEX_price_12_2021!$B$9,$B253=PEX_price_12_2021!$B$10,$B253=PEX_price_12_2021!$B$11,$B253=PEX_price_12_2021!$B$12,$B253=PEX_price_12_2021!$B$13,$B253=PEX_price_12_2021!$B$14,$B253=PEX_price_12_2021!$B$15,$B253=PEX_price_12_2021!$B$16,$B253=PEX_price_12_2021!$B$17),$F253*(1-$F$4),$F253*(1-$F$5))))</f>
        <v>#N/A</v>
      </c>
      <c r="O253" s="17"/>
      <c r="P253" s="17"/>
      <c r="Q253" s="17"/>
      <c r="V253" s="47" t="e">
        <f>IF(G253='[1]Прайс 2017'!$G$9,L253,0)</f>
        <v>#N/A</v>
      </c>
      <c r="W253" s="38">
        <f t="shared" si="22"/>
        <v>0</v>
      </c>
    </row>
    <row r="254" spans="1:23">
      <c r="A254" s="36">
        <v>240</v>
      </c>
      <c r="B254" s="6"/>
      <c r="C254" s="37">
        <f t="shared" si="20"/>
        <v>2</v>
      </c>
      <c r="D254" s="53" t="e">
        <f>VLOOKUP($C254,PEX_price_12_2021!$B$5:$G$187,2,0)</f>
        <v>#N/A</v>
      </c>
      <c r="E254" s="54" t="e">
        <f>VLOOKUP(B254,PEX_price_12_2021!B:F,5,0)</f>
        <v>#N/A</v>
      </c>
      <c r="F254" s="55" t="e">
        <f t="shared" si="21"/>
        <v>#N/A</v>
      </c>
      <c r="G254" s="56" t="e">
        <f>VLOOKUP(B254,PEX_price_12_2021!B:G,6,0)</f>
        <v>#N/A</v>
      </c>
      <c r="H254" s="56" t="e">
        <f>VLOOKUP(B254,PEX_price_12_2021!B:G,4,0)</f>
        <v>#N/A</v>
      </c>
      <c r="I254" s="56" t="e">
        <f>VLOOKUP(B254,PEX_price_12_2021!B:G,3,0)</f>
        <v>#N/A</v>
      </c>
      <c r="J254" s="57"/>
      <c r="K254" s="58" t="e">
        <f t="shared" si="25"/>
        <v>#N/A</v>
      </c>
      <c r="L254" s="59" t="e">
        <f t="shared" si="24"/>
        <v>#N/A</v>
      </c>
      <c r="M254" s="60">
        <f t="shared" si="23"/>
        <v>0</v>
      </c>
      <c r="N254" s="61" t="e">
        <f>IF(OR($B254=PEX_price_12_2021!$B$153,$B254=PEX_price_12_2021!$B$154,$B254=PEX_price_12_2021!$B$155,$B254=PEX_price_12_2021!$B$156,$B254=PEX_price_12_2021!$B$157,$B254=PEX_price_12_2021!$B$158,$B254=PEX_price_12_2021!$B$159,$B254=PEX_price_12_2021!$B$160,$B254=PEX_price_12_2021!$B$161,$B254=PEX_price_12_2021!$B$162,$B254=PEX_price_12_2021!$B$163,$B254=PEX_price_12_2021!$B$164,$B254=PEX_price_12_2021!$B$165,$B254=PEX_price_12_2021!$B$166,$B254=PEX_price_12_2021!$B$167,$B254=PEX_price_12_2021!$B$168,$B254=PEX_price_12_2021!$B$169,$B254=PEX_price_12_2021!$B$170,$B254=PEX_price_12_2021!$B$171,$B254=PEX_price_12_2021!$B$184,$B254=PEX_price_12_2021!$B$185,$B254=PEX_price_12_2021!$B$186,$B254=PEX_price_12_2021!$B$187),$F254*(1-$F$6),(IF(OR($B254=PEX_price_12_2021!$B$5,$B254=PEX_price_12_2021!$B$6,$B254=PEX_price_12_2021!$B$7,$B254=PEX_price_12_2021!$B$8,$B254=PEX_price_12_2021!$B$9,$B254=PEX_price_12_2021!$B$10,$B254=PEX_price_12_2021!$B$11,$B254=PEX_price_12_2021!$B$12,$B254=PEX_price_12_2021!$B$13,$B254=PEX_price_12_2021!$B$14,$B254=PEX_price_12_2021!$B$15,$B254=PEX_price_12_2021!$B$16,$B254=PEX_price_12_2021!$B$17),$F254*(1-$F$4),$F254*(1-$F$5))))</f>
        <v>#N/A</v>
      </c>
      <c r="O254" s="17"/>
      <c r="P254" s="17"/>
      <c r="Q254" s="17"/>
      <c r="V254" s="47" t="e">
        <f>IF(G254='[1]Прайс 2017'!$G$9,L254,0)</f>
        <v>#N/A</v>
      </c>
      <c r="W254" s="38">
        <f t="shared" si="22"/>
        <v>0</v>
      </c>
    </row>
    <row r="255" spans="1:23">
      <c r="A255" s="36">
        <v>241</v>
      </c>
      <c r="B255" s="3"/>
      <c r="C255" s="37">
        <f t="shared" si="20"/>
        <v>2</v>
      </c>
      <c r="D255" s="53" t="e">
        <f>VLOOKUP($C255,PEX_price_12_2021!$B$5:$G$187,2,0)</f>
        <v>#N/A</v>
      </c>
      <c r="E255" s="54" t="e">
        <f>VLOOKUP(B255,PEX_price_12_2021!B:F,5,0)</f>
        <v>#N/A</v>
      </c>
      <c r="F255" s="55" t="e">
        <f t="shared" si="21"/>
        <v>#N/A</v>
      </c>
      <c r="G255" s="56" t="e">
        <f>VLOOKUP(B255,PEX_price_12_2021!B:G,6,0)</f>
        <v>#N/A</v>
      </c>
      <c r="H255" s="56" t="e">
        <f>VLOOKUP(B255,PEX_price_12_2021!B:G,4,0)</f>
        <v>#N/A</v>
      </c>
      <c r="I255" s="56" t="e">
        <f>VLOOKUP(B255,PEX_price_12_2021!B:G,3,0)</f>
        <v>#N/A</v>
      </c>
      <c r="J255" s="57"/>
      <c r="K255" s="58" t="e">
        <f t="shared" si="25"/>
        <v>#N/A</v>
      </c>
      <c r="L255" s="59" t="e">
        <f t="shared" si="24"/>
        <v>#N/A</v>
      </c>
      <c r="M255" s="60">
        <f t="shared" si="23"/>
        <v>0</v>
      </c>
      <c r="N255" s="61" t="e">
        <f>IF(OR($B255=PEX_price_12_2021!$B$153,$B255=PEX_price_12_2021!$B$154,$B255=PEX_price_12_2021!$B$155,$B255=PEX_price_12_2021!$B$156,$B255=PEX_price_12_2021!$B$157,$B255=PEX_price_12_2021!$B$158,$B255=PEX_price_12_2021!$B$159,$B255=PEX_price_12_2021!$B$160,$B255=PEX_price_12_2021!$B$161,$B255=PEX_price_12_2021!$B$162,$B255=PEX_price_12_2021!$B$163,$B255=PEX_price_12_2021!$B$164,$B255=PEX_price_12_2021!$B$165,$B255=PEX_price_12_2021!$B$166,$B255=PEX_price_12_2021!$B$167,$B255=PEX_price_12_2021!$B$168,$B255=PEX_price_12_2021!$B$169,$B255=PEX_price_12_2021!$B$170,$B255=PEX_price_12_2021!$B$171,$B255=PEX_price_12_2021!$B$184,$B255=PEX_price_12_2021!$B$185,$B255=PEX_price_12_2021!$B$186,$B255=PEX_price_12_2021!$B$187),$F255*(1-$F$6),(IF(OR($B255=PEX_price_12_2021!$B$5,$B255=PEX_price_12_2021!$B$6,$B255=PEX_price_12_2021!$B$7,$B255=PEX_price_12_2021!$B$8,$B255=PEX_price_12_2021!$B$9,$B255=PEX_price_12_2021!$B$10,$B255=PEX_price_12_2021!$B$11,$B255=PEX_price_12_2021!$B$12,$B255=PEX_price_12_2021!$B$13,$B255=PEX_price_12_2021!$B$14,$B255=PEX_price_12_2021!$B$15,$B255=PEX_price_12_2021!$B$16,$B255=PEX_price_12_2021!$B$17),$F255*(1-$F$4),$F255*(1-$F$5))))</f>
        <v>#N/A</v>
      </c>
      <c r="O255" s="17"/>
      <c r="P255" s="17"/>
      <c r="Q255" s="17"/>
      <c r="V255" s="47" t="e">
        <f>IF(G255='[1]Прайс 2017'!$G$9,L255,0)</f>
        <v>#N/A</v>
      </c>
      <c r="W255" s="38">
        <f t="shared" si="22"/>
        <v>0</v>
      </c>
    </row>
    <row r="256" spans="1:23">
      <c r="A256" s="36">
        <v>242</v>
      </c>
      <c r="B256" s="3"/>
      <c r="C256" s="37">
        <f t="shared" si="20"/>
        <v>2</v>
      </c>
      <c r="D256" s="53" t="e">
        <f>VLOOKUP($C256,PEX_price_12_2021!$B$5:$G$187,2,0)</f>
        <v>#N/A</v>
      </c>
      <c r="E256" s="54" t="e">
        <f>VLOOKUP(B256,PEX_price_12_2021!B:F,5,0)</f>
        <v>#N/A</v>
      </c>
      <c r="F256" s="55" t="e">
        <f t="shared" si="21"/>
        <v>#N/A</v>
      </c>
      <c r="G256" s="56" t="e">
        <f>VLOOKUP(B256,PEX_price_12_2021!B:G,6,0)</f>
        <v>#N/A</v>
      </c>
      <c r="H256" s="56" t="e">
        <f>VLOOKUP(B256,PEX_price_12_2021!B:G,4,0)</f>
        <v>#N/A</v>
      </c>
      <c r="I256" s="56" t="e">
        <f>VLOOKUP(B256,PEX_price_12_2021!B:G,3,0)</f>
        <v>#N/A</v>
      </c>
      <c r="J256" s="57"/>
      <c r="K256" s="58" t="e">
        <f t="shared" si="25"/>
        <v>#N/A</v>
      </c>
      <c r="L256" s="59" t="e">
        <f t="shared" si="24"/>
        <v>#N/A</v>
      </c>
      <c r="M256" s="60">
        <f t="shared" si="23"/>
        <v>0</v>
      </c>
      <c r="N256" s="61" t="e">
        <f>IF(OR($B256=PEX_price_12_2021!$B$153,$B256=PEX_price_12_2021!$B$154,$B256=PEX_price_12_2021!$B$155,$B256=PEX_price_12_2021!$B$156,$B256=PEX_price_12_2021!$B$157,$B256=PEX_price_12_2021!$B$158,$B256=PEX_price_12_2021!$B$159,$B256=PEX_price_12_2021!$B$160,$B256=PEX_price_12_2021!$B$161,$B256=PEX_price_12_2021!$B$162,$B256=PEX_price_12_2021!$B$163,$B256=PEX_price_12_2021!$B$164,$B256=PEX_price_12_2021!$B$165,$B256=PEX_price_12_2021!$B$166,$B256=PEX_price_12_2021!$B$167,$B256=PEX_price_12_2021!$B$168,$B256=PEX_price_12_2021!$B$169,$B256=PEX_price_12_2021!$B$170,$B256=PEX_price_12_2021!$B$171,$B256=PEX_price_12_2021!$B$184,$B256=PEX_price_12_2021!$B$185,$B256=PEX_price_12_2021!$B$186,$B256=PEX_price_12_2021!$B$187),$F256*(1-$F$6),(IF(OR($B256=PEX_price_12_2021!$B$5,$B256=PEX_price_12_2021!$B$6,$B256=PEX_price_12_2021!$B$7,$B256=PEX_price_12_2021!$B$8,$B256=PEX_price_12_2021!$B$9,$B256=PEX_price_12_2021!$B$10,$B256=PEX_price_12_2021!$B$11,$B256=PEX_price_12_2021!$B$12,$B256=PEX_price_12_2021!$B$13,$B256=PEX_price_12_2021!$B$14,$B256=PEX_price_12_2021!$B$15,$B256=PEX_price_12_2021!$B$16,$B256=PEX_price_12_2021!$B$17),$F256*(1-$F$4),$F256*(1-$F$5))))</f>
        <v>#N/A</v>
      </c>
      <c r="O256" s="17"/>
      <c r="P256" s="17"/>
      <c r="Q256" s="17"/>
      <c r="V256" s="47" t="e">
        <f>IF(G256='[1]Прайс 2017'!$G$9,L256,0)</f>
        <v>#N/A</v>
      </c>
      <c r="W256" s="38">
        <f t="shared" si="22"/>
        <v>0</v>
      </c>
    </row>
    <row r="257" spans="1:23">
      <c r="A257" s="36">
        <v>243</v>
      </c>
      <c r="B257" s="3"/>
      <c r="C257" s="37">
        <f t="shared" si="20"/>
        <v>2</v>
      </c>
      <c r="D257" s="53" t="e">
        <f>VLOOKUP($C257,PEX_price_12_2021!$B$5:$G$187,2,0)</f>
        <v>#N/A</v>
      </c>
      <c r="E257" s="54" t="e">
        <f>VLOOKUP(B257,PEX_price_12_2021!B:F,5,0)</f>
        <v>#N/A</v>
      </c>
      <c r="F257" s="55" t="e">
        <f t="shared" si="21"/>
        <v>#N/A</v>
      </c>
      <c r="G257" s="56" t="e">
        <f>VLOOKUP(B257,PEX_price_12_2021!B:G,6,0)</f>
        <v>#N/A</v>
      </c>
      <c r="H257" s="56" t="e">
        <f>VLOOKUP(B257,PEX_price_12_2021!B:G,4,0)</f>
        <v>#N/A</v>
      </c>
      <c r="I257" s="56" t="e">
        <f>VLOOKUP(B257,PEX_price_12_2021!B:G,3,0)</f>
        <v>#N/A</v>
      </c>
      <c r="J257" s="57"/>
      <c r="K257" s="58" t="e">
        <f t="shared" si="25"/>
        <v>#N/A</v>
      </c>
      <c r="L257" s="59" t="e">
        <f t="shared" si="24"/>
        <v>#N/A</v>
      </c>
      <c r="M257" s="60">
        <f t="shared" si="23"/>
        <v>0</v>
      </c>
      <c r="N257" s="61" t="e">
        <f>IF(OR($B257=PEX_price_12_2021!$B$153,$B257=PEX_price_12_2021!$B$154,$B257=PEX_price_12_2021!$B$155,$B257=PEX_price_12_2021!$B$156,$B257=PEX_price_12_2021!$B$157,$B257=PEX_price_12_2021!$B$158,$B257=PEX_price_12_2021!$B$159,$B257=PEX_price_12_2021!$B$160,$B257=PEX_price_12_2021!$B$161,$B257=PEX_price_12_2021!$B$162,$B257=PEX_price_12_2021!$B$163,$B257=PEX_price_12_2021!$B$164,$B257=PEX_price_12_2021!$B$165,$B257=PEX_price_12_2021!$B$166,$B257=PEX_price_12_2021!$B$167,$B257=PEX_price_12_2021!$B$168,$B257=PEX_price_12_2021!$B$169,$B257=PEX_price_12_2021!$B$170,$B257=PEX_price_12_2021!$B$171,$B257=PEX_price_12_2021!$B$184,$B257=PEX_price_12_2021!$B$185,$B257=PEX_price_12_2021!$B$186,$B257=PEX_price_12_2021!$B$187),$F257*(1-$F$6),(IF(OR($B257=PEX_price_12_2021!$B$5,$B257=PEX_price_12_2021!$B$6,$B257=PEX_price_12_2021!$B$7,$B257=PEX_price_12_2021!$B$8,$B257=PEX_price_12_2021!$B$9,$B257=PEX_price_12_2021!$B$10,$B257=PEX_price_12_2021!$B$11,$B257=PEX_price_12_2021!$B$12,$B257=PEX_price_12_2021!$B$13,$B257=PEX_price_12_2021!$B$14,$B257=PEX_price_12_2021!$B$15,$B257=PEX_price_12_2021!$B$16,$B257=PEX_price_12_2021!$B$17),$F257*(1-$F$4),$F257*(1-$F$5))))</f>
        <v>#N/A</v>
      </c>
      <c r="O257" s="17"/>
      <c r="P257" s="17"/>
      <c r="Q257" s="17"/>
      <c r="V257" s="47" t="e">
        <f>IF(G257='[1]Прайс 2017'!$G$9,L257,0)</f>
        <v>#N/A</v>
      </c>
      <c r="W257" s="38">
        <f t="shared" si="22"/>
        <v>0</v>
      </c>
    </row>
    <row r="258" spans="1:23">
      <c r="A258" s="36">
        <v>244</v>
      </c>
      <c r="B258" s="3"/>
      <c r="C258" s="37">
        <f t="shared" si="20"/>
        <v>2</v>
      </c>
      <c r="D258" s="53" t="e">
        <f>VLOOKUP($C258,PEX_price_12_2021!$B$5:$G$187,2,0)</f>
        <v>#N/A</v>
      </c>
      <c r="E258" s="54" t="e">
        <f>VLOOKUP(B258,PEX_price_12_2021!B:F,5,0)</f>
        <v>#N/A</v>
      </c>
      <c r="F258" s="55" t="e">
        <f t="shared" si="21"/>
        <v>#N/A</v>
      </c>
      <c r="G258" s="56" t="e">
        <f>VLOOKUP(B258,PEX_price_12_2021!B:G,6,0)</f>
        <v>#N/A</v>
      </c>
      <c r="H258" s="56" t="e">
        <f>VLOOKUP(B258,PEX_price_12_2021!B:G,4,0)</f>
        <v>#N/A</v>
      </c>
      <c r="I258" s="56" t="e">
        <f>VLOOKUP(B258,PEX_price_12_2021!B:G,3,0)</f>
        <v>#N/A</v>
      </c>
      <c r="J258" s="57"/>
      <c r="K258" s="58" t="e">
        <f t="shared" si="25"/>
        <v>#N/A</v>
      </c>
      <c r="L258" s="59" t="e">
        <f t="shared" si="24"/>
        <v>#N/A</v>
      </c>
      <c r="M258" s="60">
        <f t="shared" si="23"/>
        <v>0</v>
      </c>
      <c r="N258" s="61" t="e">
        <f>IF(OR($B258=PEX_price_12_2021!$B$153,$B258=PEX_price_12_2021!$B$154,$B258=PEX_price_12_2021!$B$155,$B258=PEX_price_12_2021!$B$156,$B258=PEX_price_12_2021!$B$157,$B258=PEX_price_12_2021!$B$158,$B258=PEX_price_12_2021!$B$159,$B258=PEX_price_12_2021!$B$160,$B258=PEX_price_12_2021!$B$161,$B258=PEX_price_12_2021!$B$162,$B258=PEX_price_12_2021!$B$163,$B258=PEX_price_12_2021!$B$164,$B258=PEX_price_12_2021!$B$165,$B258=PEX_price_12_2021!$B$166,$B258=PEX_price_12_2021!$B$167,$B258=PEX_price_12_2021!$B$168,$B258=PEX_price_12_2021!$B$169,$B258=PEX_price_12_2021!$B$170,$B258=PEX_price_12_2021!$B$171,$B258=PEX_price_12_2021!$B$184,$B258=PEX_price_12_2021!$B$185,$B258=PEX_price_12_2021!$B$186,$B258=PEX_price_12_2021!$B$187),$F258*(1-$F$6),(IF(OR($B258=PEX_price_12_2021!$B$5,$B258=PEX_price_12_2021!$B$6,$B258=PEX_price_12_2021!$B$7,$B258=PEX_price_12_2021!$B$8,$B258=PEX_price_12_2021!$B$9,$B258=PEX_price_12_2021!$B$10,$B258=PEX_price_12_2021!$B$11,$B258=PEX_price_12_2021!$B$12,$B258=PEX_price_12_2021!$B$13,$B258=PEX_price_12_2021!$B$14,$B258=PEX_price_12_2021!$B$15,$B258=PEX_price_12_2021!$B$16,$B258=PEX_price_12_2021!$B$17),$F258*(1-$F$4),$F258*(1-$F$5))))</f>
        <v>#N/A</v>
      </c>
      <c r="O258" s="17"/>
      <c r="P258" s="17"/>
      <c r="Q258" s="17"/>
      <c r="V258" s="47" t="e">
        <f>IF(G258='[1]Прайс 2017'!$G$9,L258,0)</f>
        <v>#N/A</v>
      </c>
      <c r="W258" s="38">
        <f t="shared" si="22"/>
        <v>0</v>
      </c>
    </row>
    <row r="259" spans="1:23">
      <c r="A259" s="36">
        <v>245</v>
      </c>
      <c r="B259" s="3"/>
      <c r="C259" s="37">
        <f t="shared" si="20"/>
        <v>2</v>
      </c>
      <c r="D259" s="53" t="e">
        <f>VLOOKUP($C259,PEX_price_12_2021!$B$5:$G$187,2,0)</f>
        <v>#N/A</v>
      </c>
      <c r="E259" s="54" t="e">
        <f>VLOOKUP(B259,PEX_price_12_2021!B:F,5,0)</f>
        <v>#N/A</v>
      </c>
      <c r="F259" s="55" t="e">
        <f t="shared" si="21"/>
        <v>#N/A</v>
      </c>
      <c r="G259" s="56" t="e">
        <f>VLOOKUP(B259,PEX_price_12_2021!B:G,6,0)</f>
        <v>#N/A</v>
      </c>
      <c r="H259" s="56" t="e">
        <f>VLOOKUP(B259,PEX_price_12_2021!B:G,4,0)</f>
        <v>#N/A</v>
      </c>
      <c r="I259" s="56" t="e">
        <f>VLOOKUP(B259,PEX_price_12_2021!B:G,3,0)</f>
        <v>#N/A</v>
      </c>
      <c r="J259" s="57"/>
      <c r="K259" s="58" t="e">
        <f t="shared" si="25"/>
        <v>#N/A</v>
      </c>
      <c r="L259" s="59" t="e">
        <f t="shared" si="24"/>
        <v>#N/A</v>
      </c>
      <c r="M259" s="60">
        <f t="shared" si="23"/>
        <v>0</v>
      </c>
      <c r="N259" s="61" t="e">
        <f>IF(OR($B259=PEX_price_12_2021!$B$153,$B259=PEX_price_12_2021!$B$154,$B259=PEX_price_12_2021!$B$155,$B259=PEX_price_12_2021!$B$156,$B259=PEX_price_12_2021!$B$157,$B259=PEX_price_12_2021!$B$158,$B259=PEX_price_12_2021!$B$159,$B259=PEX_price_12_2021!$B$160,$B259=PEX_price_12_2021!$B$161,$B259=PEX_price_12_2021!$B$162,$B259=PEX_price_12_2021!$B$163,$B259=PEX_price_12_2021!$B$164,$B259=PEX_price_12_2021!$B$165,$B259=PEX_price_12_2021!$B$166,$B259=PEX_price_12_2021!$B$167,$B259=PEX_price_12_2021!$B$168,$B259=PEX_price_12_2021!$B$169,$B259=PEX_price_12_2021!$B$170,$B259=PEX_price_12_2021!$B$171,$B259=PEX_price_12_2021!$B$184,$B259=PEX_price_12_2021!$B$185,$B259=PEX_price_12_2021!$B$186,$B259=PEX_price_12_2021!$B$187),$F259*(1-$F$6),(IF(OR($B259=PEX_price_12_2021!$B$5,$B259=PEX_price_12_2021!$B$6,$B259=PEX_price_12_2021!$B$7,$B259=PEX_price_12_2021!$B$8,$B259=PEX_price_12_2021!$B$9,$B259=PEX_price_12_2021!$B$10,$B259=PEX_price_12_2021!$B$11,$B259=PEX_price_12_2021!$B$12,$B259=PEX_price_12_2021!$B$13,$B259=PEX_price_12_2021!$B$14,$B259=PEX_price_12_2021!$B$15,$B259=PEX_price_12_2021!$B$16,$B259=PEX_price_12_2021!$B$17),$F259*(1-$F$4),$F259*(1-$F$5))))</f>
        <v>#N/A</v>
      </c>
      <c r="O259" s="17"/>
      <c r="P259" s="17"/>
      <c r="Q259" s="17"/>
      <c r="V259" s="47" t="e">
        <f>IF(G259='[1]Прайс 2017'!$G$9,L259,0)</f>
        <v>#N/A</v>
      </c>
      <c r="W259" s="38">
        <f t="shared" si="22"/>
        <v>0</v>
      </c>
    </row>
    <row r="260" spans="1:23">
      <c r="A260" s="36">
        <v>246</v>
      </c>
      <c r="B260" s="3"/>
      <c r="C260" s="37">
        <f t="shared" si="20"/>
        <v>2</v>
      </c>
      <c r="D260" s="53" t="e">
        <f>VLOOKUP($C260,PEX_price_12_2021!$B$5:$G$187,2,0)</f>
        <v>#N/A</v>
      </c>
      <c r="E260" s="54" t="e">
        <f>VLOOKUP(B260,PEX_price_12_2021!B:F,5,0)</f>
        <v>#N/A</v>
      </c>
      <c r="F260" s="55" t="e">
        <f t="shared" si="21"/>
        <v>#N/A</v>
      </c>
      <c r="G260" s="56" t="e">
        <f>VLOOKUP(B260,PEX_price_12_2021!B:G,6,0)</f>
        <v>#N/A</v>
      </c>
      <c r="H260" s="56" t="e">
        <f>VLOOKUP(B260,PEX_price_12_2021!B:G,4,0)</f>
        <v>#N/A</v>
      </c>
      <c r="I260" s="56" t="e">
        <f>VLOOKUP(B260,PEX_price_12_2021!B:G,3,0)</f>
        <v>#N/A</v>
      </c>
      <c r="J260" s="57"/>
      <c r="K260" s="58" t="e">
        <f t="shared" si="25"/>
        <v>#N/A</v>
      </c>
      <c r="L260" s="59" t="e">
        <f t="shared" si="24"/>
        <v>#N/A</v>
      </c>
      <c r="M260" s="60">
        <f t="shared" si="23"/>
        <v>0</v>
      </c>
      <c r="N260" s="61" t="e">
        <f>IF(OR($B260=PEX_price_12_2021!$B$153,$B260=PEX_price_12_2021!$B$154,$B260=PEX_price_12_2021!$B$155,$B260=PEX_price_12_2021!$B$156,$B260=PEX_price_12_2021!$B$157,$B260=PEX_price_12_2021!$B$158,$B260=PEX_price_12_2021!$B$159,$B260=PEX_price_12_2021!$B$160,$B260=PEX_price_12_2021!$B$161,$B260=PEX_price_12_2021!$B$162,$B260=PEX_price_12_2021!$B$163,$B260=PEX_price_12_2021!$B$164,$B260=PEX_price_12_2021!$B$165,$B260=PEX_price_12_2021!$B$166,$B260=PEX_price_12_2021!$B$167,$B260=PEX_price_12_2021!$B$168,$B260=PEX_price_12_2021!$B$169,$B260=PEX_price_12_2021!$B$170,$B260=PEX_price_12_2021!$B$171,$B260=PEX_price_12_2021!$B$184,$B260=PEX_price_12_2021!$B$185,$B260=PEX_price_12_2021!$B$186,$B260=PEX_price_12_2021!$B$187),$F260*(1-$F$6),(IF(OR($B260=PEX_price_12_2021!$B$5,$B260=PEX_price_12_2021!$B$6,$B260=PEX_price_12_2021!$B$7,$B260=PEX_price_12_2021!$B$8,$B260=PEX_price_12_2021!$B$9,$B260=PEX_price_12_2021!$B$10,$B260=PEX_price_12_2021!$B$11,$B260=PEX_price_12_2021!$B$12,$B260=PEX_price_12_2021!$B$13,$B260=PEX_price_12_2021!$B$14,$B260=PEX_price_12_2021!$B$15,$B260=PEX_price_12_2021!$B$16,$B260=PEX_price_12_2021!$B$17),$F260*(1-$F$4),$F260*(1-$F$5))))</f>
        <v>#N/A</v>
      </c>
      <c r="O260" s="17"/>
      <c r="P260" s="17"/>
      <c r="Q260" s="17"/>
      <c r="V260" s="47" t="e">
        <f>IF(G260='[1]Прайс 2017'!$G$9,L260,0)</f>
        <v>#N/A</v>
      </c>
      <c r="W260" s="38">
        <f t="shared" si="22"/>
        <v>0</v>
      </c>
    </row>
    <row r="261" spans="1:23">
      <c r="A261" s="36">
        <v>247</v>
      </c>
      <c r="B261" s="3"/>
      <c r="C261" s="37">
        <f t="shared" si="20"/>
        <v>2</v>
      </c>
      <c r="D261" s="53" t="e">
        <f>VLOOKUP($C261,PEX_price_12_2021!$B$5:$G$187,2,0)</f>
        <v>#N/A</v>
      </c>
      <c r="E261" s="54" t="e">
        <f>VLOOKUP(B261,PEX_price_12_2021!B:F,5,0)</f>
        <v>#N/A</v>
      </c>
      <c r="F261" s="55" t="e">
        <f t="shared" si="21"/>
        <v>#N/A</v>
      </c>
      <c r="G261" s="56" t="e">
        <f>VLOOKUP(B261,PEX_price_12_2021!B:G,6,0)</f>
        <v>#N/A</v>
      </c>
      <c r="H261" s="56" t="e">
        <f>VLOOKUP(B261,PEX_price_12_2021!B:G,4,0)</f>
        <v>#N/A</v>
      </c>
      <c r="I261" s="56" t="e">
        <f>VLOOKUP(B261,PEX_price_12_2021!B:G,3,0)</f>
        <v>#N/A</v>
      </c>
      <c r="J261" s="57"/>
      <c r="K261" s="58" t="e">
        <f t="shared" si="25"/>
        <v>#N/A</v>
      </c>
      <c r="L261" s="59" t="e">
        <f t="shared" si="24"/>
        <v>#N/A</v>
      </c>
      <c r="M261" s="60">
        <f t="shared" si="23"/>
        <v>0</v>
      </c>
      <c r="N261" s="61" t="e">
        <f>IF(OR($B261=PEX_price_12_2021!$B$153,$B261=PEX_price_12_2021!$B$154,$B261=PEX_price_12_2021!$B$155,$B261=PEX_price_12_2021!$B$156,$B261=PEX_price_12_2021!$B$157,$B261=PEX_price_12_2021!$B$158,$B261=PEX_price_12_2021!$B$159,$B261=PEX_price_12_2021!$B$160,$B261=PEX_price_12_2021!$B$161,$B261=PEX_price_12_2021!$B$162,$B261=PEX_price_12_2021!$B$163,$B261=PEX_price_12_2021!$B$164,$B261=PEX_price_12_2021!$B$165,$B261=PEX_price_12_2021!$B$166,$B261=PEX_price_12_2021!$B$167,$B261=PEX_price_12_2021!$B$168,$B261=PEX_price_12_2021!$B$169,$B261=PEX_price_12_2021!$B$170,$B261=PEX_price_12_2021!$B$171,$B261=PEX_price_12_2021!$B$184,$B261=PEX_price_12_2021!$B$185,$B261=PEX_price_12_2021!$B$186,$B261=PEX_price_12_2021!$B$187),$F261*(1-$F$6),(IF(OR($B261=PEX_price_12_2021!$B$5,$B261=PEX_price_12_2021!$B$6,$B261=PEX_price_12_2021!$B$7,$B261=PEX_price_12_2021!$B$8,$B261=PEX_price_12_2021!$B$9,$B261=PEX_price_12_2021!$B$10,$B261=PEX_price_12_2021!$B$11,$B261=PEX_price_12_2021!$B$12,$B261=PEX_price_12_2021!$B$13,$B261=PEX_price_12_2021!$B$14,$B261=PEX_price_12_2021!$B$15,$B261=PEX_price_12_2021!$B$16,$B261=PEX_price_12_2021!$B$17),$F261*(1-$F$4),$F261*(1-$F$5))))</f>
        <v>#N/A</v>
      </c>
      <c r="O261" s="17"/>
      <c r="P261" s="17"/>
      <c r="Q261" s="17"/>
      <c r="V261" s="47" t="e">
        <f>IF(G261='[1]Прайс 2017'!$G$9,L261,0)</f>
        <v>#N/A</v>
      </c>
      <c r="W261" s="38">
        <f t="shared" si="22"/>
        <v>0</v>
      </c>
    </row>
    <row r="262" spans="1:23">
      <c r="A262" s="36">
        <v>248</v>
      </c>
      <c r="B262" s="3"/>
      <c r="C262" s="37">
        <f t="shared" si="20"/>
        <v>2</v>
      </c>
      <c r="D262" s="53" t="e">
        <f>VLOOKUP($C262,PEX_price_12_2021!$B$5:$G$187,2,0)</f>
        <v>#N/A</v>
      </c>
      <c r="E262" s="54" t="e">
        <f>VLOOKUP(B262,PEX_price_12_2021!B:F,5,0)</f>
        <v>#N/A</v>
      </c>
      <c r="F262" s="55" t="e">
        <f t="shared" si="21"/>
        <v>#N/A</v>
      </c>
      <c r="G262" s="56" t="e">
        <f>VLOOKUP(B262,PEX_price_12_2021!B:G,6,0)</f>
        <v>#N/A</v>
      </c>
      <c r="H262" s="56" t="e">
        <f>VLOOKUP(B262,PEX_price_12_2021!B:G,4,0)</f>
        <v>#N/A</v>
      </c>
      <c r="I262" s="56" t="e">
        <f>VLOOKUP(B262,PEX_price_12_2021!B:G,3,0)</f>
        <v>#N/A</v>
      </c>
      <c r="J262" s="57"/>
      <c r="K262" s="58" t="e">
        <f t="shared" si="25"/>
        <v>#N/A</v>
      </c>
      <c r="L262" s="59" t="e">
        <f t="shared" si="24"/>
        <v>#N/A</v>
      </c>
      <c r="M262" s="60">
        <f t="shared" si="23"/>
        <v>0</v>
      </c>
      <c r="N262" s="61" t="e">
        <f>IF(OR($B262=PEX_price_12_2021!$B$153,$B262=PEX_price_12_2021!$B$154,$B262=PEX_price_12_2021!$B$155,$B262=PEX_price_12_2021!$B$156,$B262=PEX_price_12_2021!$B$157,$B262=PEX_price_12_2021!$B$158,$B262=PEX_price_12_2021!$B$159,$B262=PEX_price_12_2021!$B$160,$B262=PEX_price_12_2021!$B$161,$B262=PEX_price_12_2021!$B$162,$B262=PEX_price_12_2021!$B$163,$B262=PEX_price_12_2021!$B$164,$B262=PEX_price_12_2021!$B$165,$B262=PEX_price_12_2021!$B$166,$B262=PEX_price_12_2021!$B$167,$B262=PEX_price_12_2021!$B$168,$B262=PEX_price_12_2021!$B$169,$B262=PEX_price_12_2021!$B$170,$B262=PEX_price_12_2021!$B$171,$B262=PEX_price_12_2021!$B$184,$B262=PEX_price_12_2021!$B$185,$B262=PEX_price_12_2021!$B$186,$B262=PEX_price_12_2021!$B$187),$F262*(1-$F$6),(IF(OR($B262=PEX_price_12_2021!$B$5,$B262=PEX_price_12_2021!$B$6,$B262=PEX_price_12_2021!$B$7,$B262=PEX_price_12_2021!$B$8,$B262=PEX_price_12_2021!$B$9,$B262=PEX_price_12_2021!$B$10,$B262=PEX_price_12_2021!$B$11,$B262=PEX_price_12_2021!$B$12,$B262=PEX_price_12_2021!$B$13,$B262=PEX_price_12_2021!$B$14,$B262=PEX_price_12_2021!$B$15,$B262=PEX_price_12_2021!$B$16,$B262=PEX_price_12_2021!$B$17),$F262*(1-$F$4),$F262*(1-$F$5))))</f>
        <v>#N/A</v>
      </c>
      <c r="O262" s="17"/>
      <c r="P262" s="17"/>
      <c r="Q262" s="17"/>
      <c r="V262" s="47" t="e">
        <f>IF(G262='[1]Прайс 2017'!$G$9,L262,0)</f>
        <v>#N/A</v>
      </c>
      <c r="W262" s="38">
        <f t="shared" si="22"/>
        <v>0</v>
      </c>
    </row>
    <row r="263" spans="1:23">
      <c r="A263" s="36">
        <v>249</v>
      </c>
      <c r="B263" s="3"/>
      <c r="C263" s="37">
        <f t="shared" si="20"/>
        <v>2</v>
      </c>
      <c r="D263" s="53" t="e">
        <f>VLOOKUP($C263,PEX_price_12_2021!$B$5:$G$187,2,0)</f>
        <v>#N/A</v>
      </c>
      <c r="E263" s="54" t="e">
        <f>VLOOKUP(B263,PEX_price_12_2021!B:F,5,0)</f>
        <v>#N/A</v>
      </c>
      <c r="F263" s="55" t="e">
        <f t="shared" si="21"/>
        <v>#N/A</v>
      </c>
      <c r="G263" s="56" t="e">
        <f>VLOOKUP(B263,PEX_price_12_2021!B:G,6,0)</f>
        <v>#N/A</v>
      </c>
      <c r="H263" s="56" t="e">
        <f>VLOOKUP(B263,PEX_price_12_2021!B:G,4,0)</f>
        <v>#N/A</v>
      </c>
      <c r="I263" s="56" t="e">
        <f>VLOOKUP(B263,PEX_price_12_2021!B:G,3,0)</f>
        <v>#N/A</v>
      </c>
      <c r="J263" s="57"/>
      <c r="K263" s="58" t="e">
        <f t="shared" si="25"/>
        <v>#N/A</v>
      </c>
      <c r="L263" s="59" t="e">
        <f t="shared" si="24"/>
        <v>#N/A</v>
      </c>
      <c r="M263" s="60">
        <f t="shared" si="23"/>
        <v>0</v>
      </c>
      <c r="N263" s="61" t="e">
        <f>IF(OR($B263=PEX_price_12_2021!$B$153,$B263=PEX_price_12_2021!$B$154,$B263=PEX_price_12_2021!$B$155,$B263=PEX_price_12_2021!$B$156,$B263=PEX_price_12_2021!$B$157,$B263=PEX_price_12_2021!$B$158,$B263=PEX_price_12_2021!$B$159,$B263=PEX_price_12_2021!$B$160,$B263=PEX_price_12_2021!$B$161,$B263=PEX_price_12_2021!$B$162,$B263=PEX_price_12_2021!$B$163,$B263=PEX_price_12_2021!$B$164,$B263=PEX_price_12_2021!$B$165,$B263=PEX_price_12_2021!$B$166,$B263=PEX_price_12_2021!$B$167,$B263=PEX_price_12_2021!$B$168,$B263=PEX_price_12_2021!$B$169,$B263=PEX_price_12_2021!$B$170,$B263=PEX_price_12_2021!$B$171,$B263=PEX_price_12_2021!$B$184,$B263=PEX_price_12_2021!$B$185,$B263=PEX_price_12_2021!$B$186,$B263=PEX_price_12_2021!$B$187),$F263*(1-$F$6),(IF(OR($B263=PEX_price_12_2021!$B$5,$B263=PEX_price_12_2021!$B$6,$B263=PEX_price_12_2021!$B$7,$B263=PEX_price_12_2021!$B$8,$B263=PEX_price_12_2021!$B$9,$B263=PEX_price_12_2021!$B$10,$B263=PEX_price_12_2021!$B$11,$B263=PEX_price_12_2021!$B$12,$B263=PEX_price_12_2021!$B$13,$B263=PEX_price_12_2021!$B$14,$B263=PEX_price_12_2021!$B$15,$B263=PEX_price_12_2021!$B$16,$B263=PEX_price_12_2021!$B$17),$F263*(1-$F$4),$F263*(1-$F$5))))</f>
        <v>#N/A</v>
      </c>
      <c r="O263" s="17"/>
      <c r="P263" s="17"/>
      <c r="Q263" s="17"/>
      <c r="V263" s="47" t="e">
        <f>IF(G263='[1]Прайс 2017'!$G$9,L263,0)</f>
        <v>#N/A</v>
      </c>
      <c r="W263" s="38">
        <f t="shared" si="22"/>
        <v>0</v>
      </c>
    </row>
    <row r="264" spans="1:23">
      <c r="A264" s="36">
        <v>250</v>
      </c>
      <c r="B264" s="3"/>
      <c r="C264" s="37">
        <f t="shared" si="20"/>
        <v>2</v>
      </c>
      <c r="D264" s="53" t="e">
        <f>VLOOKUP($C264,PEX_price_12_2021!$B$5:$G$187,2,0)</f>
        <v>#N/A</v>
      </c>
      <c r="E264" s="54" t="e">
        <f>VLOOKUP(B264,PEX_price_12_2021!B:F,5,0)</f>
        <v>#N/A</v>
      </c>
      <c r="F264" s="55" t="e">
        <f t="shared" si="21"/>
        <v>#N/A</v>
      </c>
      <c r="G264" s="56" t="e">
        <f>VLOOKUP(B264,PEX_price_12_2021!B:G,6,0)</f>
        <v>#N/A</v>
      </c>
      <c r="H264" s="56" t="e">
        <f>VLOOKUP(B264,PEX_price_12_2021!B:G,4,0)</f>
        <v>#N/A</v>
      </c>
      <c r="I264" s="56" t="e">
        <f>VLOOKUP(B264,PEX_price_12_2021!B:G,3,0)</f>
        <v>#N/A</v>
      </c>
      <c r="J264" s="57"/>
      <c r="K264" s="58" t="e">
        <f t="shared" si="25"/>
        <v>#N/A</v>
      </c>
      <c r="L264" s="59" t="e">
        <f t="shared" si="24"/>
        <v>#N/A</v>
      </c>
      <c r="M264" s="60">
        <f t="shared" si="23"/>
        <v>0</v>
      </c>
      <c r="N264" s="61" t="e">
        <f>IF(OR($B264=PEX_price_12_2021!$B$153,$B264=PEX_price_12_2021!$B$154,$B264=PEX_price_12_2021!$B$155,$B264=PEX_price_12_2021!$B$156,$B264=PEX_price_12_2021!$B$157,$B264=PEX_price_12_2021!$B$158,$B264=PEX_price_12_2021!$B$159,$B264=PEX_price_12_2021!$B$160,$B264=PEX_price_12_2021!$B$161,$B264=PEX_price_12_2021!$B$162,$B264=PEX_price_12_2021!$B$163,$B264=PEX_price_12_2021!$B$164,$B264=PEX_price_12_2021!$B$165,$B264=PEX_price_12_2021!$B$166,$B264=PEX_price_12_2021!$B$167,$B264=PEX_price_12_2021!$B$168,$B264=PEX_price_12_2021!$B$169,$B264=PEX_price_12_2021!$B$170,$B264=PEX_price_12_2021!$B$171,$B264=PEX_price_12_2021!$B$184,$B264=PEX_price_12_2021!$B$185,$B264=PEX_price_12_2021!$B$186,$B264=PEX_price_12_2021!$B$187),$F264*(1-$F$6),(IF(OR($B264=PEX_price_12_2021!$B$5,$B264=PEX_price_12_2021!$B$6,$B264=PEX_price_12_2021!$B$7,$B264=PEX_price_12_2021!$B$8,$B264=PEX_price_12_2021!$B$9,$B264=PEX_price_12_2021!$B$10,$B264=PEX_price_12_2021!$B$11,$B264=PEX_price_12_2021!$B$12,$B264=PEX_price_12_2021!$B$13,$B264=PEX_price_12_2021!$B$14,$B264=PEX_price_12_2021!$B$15,$B264=PEX_price_12_2021!$B$16,$B264=PEX_price_12_2021!$B$17),$F264*(1-$F$4),$F264*(1-$F$5))))</f>
        <v>#N/A</v>
      </c>
      <c r="O264" s="17"/>
      <c r="P264" s="17"/>
      <c r="Q264" s="17"/>
      <c r="V264" s="47" t="e">
        <f>IF(G264='[1]Прайс 2017'!$G$9,L264,0)</f>
        <v>#N/A</v>
      </c>
      <c r="W264" s="38">
        <f t="shared" si="22"/>
        <v>0</v>
      </c>
    </row>
    <row r="265" spans="1:23">
      <c r="A265" s="36">
        <v>251</v>
      </c>
      <c r="B265" s="3"/>
      <c r="C265" s="37">
        <f t="shared" si="20"/>
        <v>2</v>
      </c>
      <c r="D265" s="53" t="e">
        <f>VLOOKUP($C265,PEX_price_12_2021!$B$5:$G$187,2,0)</f>
        <v>#N/A</v>
      </c>
      <c r="E265" s="54" t="e">
        <f>VLOOKUP(B265,PEX_price_12_2021!B:F,5,0)</f>
        <v>#N/A</v>
      </c>
      <c r="F265" s="55" t="e">
        <f t="shared" si="21"/>
        <v>#N/A</v>
      </c>
      <c r="G265" s="56" t="e">
        <f>VLOOKUP(B265,PEX_price_12_2021!B:G,6,0)</f>
        <v>#N/A</v>
      </c>
      <c r="H265" s="56" t="e">
        <f>VLOOKUP(B265,PEX_price_12_2021!B:G,4,0)</f>
        <v>#N/A</v>
      </c>
      <c r="I265" s="56" t="e">
        <f>VLOOKUP(B265,PEX_price_12_2021!B:G,3,0)</f>
        <v>#N/A</v>
      </c>
      <c r="J265" s="57"/>
      <c r="K265" s="58" t="e">
        <f t="shared" si="25"/>
        <v>#N/A</v>
      </c>
      <c r="L265" s="59" t="e">
        <f t="shared" si="24"/>
        <v>#N/A</v>
      </c>
      <c r="M265" s="60">
        <f t="shared" si="23"/>
        <v>0</v>
      </c>
      <c r="N265" s="61" t="e">
        <f>IF(OR($B265=PEX_price_12_2021!$B$153,$B265=PEX_price_12_2021!$B$154,$B265=PEX_price_12_2021!$B$155,$B265=PEX_price_12_2021!$B$156,$B265=PEX_price_12_2021!$B$157,$B265=PEX_price_12_2021!$B$158,$B265=PEX_price_12_2021!$B$159,$B265=PEX_price_12_2021!$B$160,$B265=PEX_price_12_2021!$B$161,$B265=PEX_price_12_2021!$B$162,$B265=PEX_price_12_2021!$B$163,$B265=PEX_price_12_2021!$B$164,$B265=PEX_price_12_2021!$B$165,$B265=PEX_price_12_2021!$B$166,$B265=PEX_price_12_2021!$B$167,$B265=PEX_price_12_2021!$B$168,$B265=PEX_price_12_2021!$B$169,$B265=PEX_price_12_2021!$B$170,$B265=PEX_price_12_2021!$B$171,$B265=PEX_price_12_2021!$B$184,$B265=PEX_price_12_2021!$B$185,$B265=PEX_price_12_2021!$B$186,$B265=PEX_price_12_2021!$B$187),$F265*(1-$F$6),(IF(OR($B265=PEX_price_12_2021!$B$5,$B265=PEX_price_12_2021!$B$6,$B265=PEX_price_12_2021!$B$7,$B265=PEX_price_12_2021!$B$8,$B265=PEX_price_12_2021!$B$9,$B265=PEX_price_12_2021!$B$10,$B265=PEX_price_12_2021!$B$11,$B265=PEX_price_12_2021!$B$12,$B265=PEX_price_12_2021!$B$13,$B265=PEX_price_12_2021!$B$14,$B265=PEX_price_12_2021!$B$15,$B265=PEX_price_12_2021!$B$16,$B265=PEX_price_12_2021!$B$17),$F265*(1-$F$4),$F265*(1-$F$5))))</f>
        <v>#N/A</v>
      </c>
      <c r="O265" s="17"/>
      <c r="P265" s="17"/>
      <c r="Q265" s="17"/>
      <c r="V265" s="47" t="e">
        <f>IF(G265='[1]Прайс 2017'!$G$9,L265,0)</f>
        <v>#N/A</v>
      </c>
      <c r="W265" s="38">
        <f t="shared" si="22"/>
        <v>0</v>
      </c>
    </row>
    <row r="266" spans="1:23">
      <c r="A266" s="36">
        <v>252</v>
      </c>
      <c r="B266" s="3"/>
      <c r="C266" s="37">
        <f t="shared" si="20"/>
        <v>2</v>
      </c>
      <c r="D266" s="53" t="e">
        <f>VLOOKUP($C266,PEX_price_12_2021!$B$5:$G$187,2,0)</f>
        <v>#N/A</v>
      </c>
      <c r="E266" s="54" t="e">
        <f>VLOOKUP(B266,PEX_price_12_2021!B:F,5,0)</f>
        <v>#N/A</v>
      </c>
      <c r="F266" s="55" t="e">
        <f t="shared" si="21"/>
        <v>#N/A</v>
      </c>
      <c r="G266" s="56" t="e">
        <f>VLOOKUP(B266,PEX_price_12_2021!B:G,6,0)</f>
        <v>#N/A</v>
      </c>
      <c r="H266" s="56" t="e">
        <f>VLOOKUP(B266,PEX_price_12_2021!B:G,4,0)</f>
        <v>#N/A</v>
      </c>
      <c r="I266" s="56" t="e">
        <f>VLOOKUP(B266,PEX_price_12_2021!B:G,3,0)</f>
        <v>#N/A</v>
      </c>
      <c r="J266" s="57"/>
      <c r="K266" s="58" t="e">
        <f t="shared" si="25"/>
        <v>#N/A</v>
      </c>
      <c r="L266" s="59" t="e">
        <f t="shared" si="24"/>
        <v>#N/A</v>
      </c>
      <c r="M266" s="60">
        <f t="shared" si="23"/>
        <v>0</v>
      </c>
      <c r="N266" s="61" t="e">
        <f>IF(OR($B266=PEX_price_12_2021!$B$153,$B266=PEX_price_12_2021!$B$154,$B266=PEX_price_12_2021!$B$155,$B266=PEX_price_12_2021!$B$156,$B266=PEX_price_12_2021!$B$157,$B266=PEX_price_12_2021!$B$158,$B266=PEX_price_12_2021!$B$159,$B266=PEX_price_12_2021!$B$160,$B266=PEX_price_12_2021!$B$161,$B266=PEX_price_12_2021!$B$162,$B266=PEX_price_12_2021!$B$163,$B266=PEX_price_12_2021!$B$164,$B266=PEX_price_12_2021!$B$165,$B266=PEX_price_12_2021!$B$166,$B266=PEX_price_12_2021!$B$167,$B266=PEX_price_12_2021!$B$168,$B266=PEX_price_12_2021!$B$169,$B266=PEX_price_12_2021!$B$170,$B266=PEX_price_12_2021!$B$171,$B266=PEX_price_12_2021!$B$184,$B266=PEX_price_12_2021!$B$185,$B266=PEX_price_12_2021!$B$186,$B266=PEX_price_12_2021!$B$187),$F266*(1-$F$6),(IF(OR($B266=PEX_price_12_2021!$B$5,$B266=PEX_price_12_2021!$B$6,$B266=PEX_price_12_2021!$B$7,$B266=PEX_price_12_2021!$B$8,$B266=PEX_price_12_2021!$B$9,$B266=PEX_price_12_2021!$B$10,$B266=PEX_price_12_2021!$B$11,$B266=PEX_price_12_2021!$B$12,$B266=PEX_price_12_2021!$B$13,$B266=PEX_price_12_2021!$B$14,$B266=PEX_price_12_2021!$B$15,$B266=PEX_price_12_2021!$B$16,$B266=PEX_price_12_2021!$B$17),$F266*(1-$F$4),$F266*(1-$F$5))))</f>
        <v>#N/A</v>
      </c>
      <c r="O266" s="17"/>
      <c r="P266" s="17"/>
      <c r="Q266" s="17"/>
      <c r="V266" s="47" t="e">
        <f>IF(G266='[1]Прайс 2017'!$G$9,L266,0)</f>
        <v>#N/A</v>
      </c>
      <c r="W266" s="38">
        <f t="shared" si="22"/>
        <v>0</v>
      </c>
    </row>
    <row r="267" spans="1:23">
      <c r="A267" s="36">
        <v>253</v>
      </c>
      <c r="B267" s="3"/>
      <c r="C267" s="37">
        <f t="shared" si="20"/>
        <v>2</v>
      </c>
      <c r="D267" s="53" t="e">
        <f>VLOOKUP($C267,PEX_price_12_2021!$B$5:$G$187,2,0)</f>
        <v>#N/A</v>
      </c>
      <c r="E267" s="54" t="e">
        <f>VLOOKUP(B267,PEX_price_12_2021!B:F,5,0)</f>
        <v>#N/A</v>
      </c>
      <c r="F267" s="55" t="e">
        <f t="shared" si="21"/>
        <v>#N/A</v>
      </c>
      <c r="G267" s="56" t="e">
        <f>VLOOKUP(B267,PEX_price_12_2021!B:G,6,0)</f>
        <v>#N/A</v>
      </c>
      <c r="H267" s="56" t="e">
        <f>VLOOKUP(B267,PEX_price_12_2021!B:G,4,0)</f>
        <v>#N/A</v>
      </c>
      <c r="I267" s="56" t="e">
        <f>VLOOKUP(B267,PEX_price_12_2021!B:G,3,0)</f>
        <v>#N/A</v>
      </c>
      <c r="J267" s="57"/>
      <c r="K267" s="58" t="e">
        <f t="shared" si="25"/>
        <v>#N/A</v>
      </c>
      <c r="L267" s="59" t="e">
        <f t="shared" si="24"/>
        <v>#N/A</v>
      </c>
      <c r="M267" s="60">
        <f t="shared" si="23"/>
        <v>0</v>
      </c>
      <c r="N267" s="61" t="e">
        <f>IF(OR($B267=PEX_price_12_2021!$B$153,$B267=PEX_price_12_2021!$B$154,$B267=PEX_price_12_2021!$B$155,$B267=PEX_price_12_2021!$B$156,$B267=PEX_price_12_2021!$B$157,$B267=PEX_price_12_2021!$B$158,$B267=PEX_price_12_2021!$B$159,$B267=PEX_price_12_2021!$B$160,$B267=PEX_price_12_2021!$B$161,$B267=PEX_price_12_2021!$B$162,$B267=PEX_price_12_2021!$B$163,$B267=PEX_price_12_2021!$B$164,$B267=PEX_price_12_2021!$B$165,$B267=PEX_price_12_2021!$B$166,$B267=PEX_price_12_2021!$B$167,$B267=PEX_price_12_2021!$B$168,$B267=PEX_price_12_2021!$B$169,$B267=PEX_price_12_2021!$B$170,$B267=PEX_price_12_2021!$B$171,$B267=PEX_price_12_2021!$B$184,$B267=PEX_price_12_2021!$B$185,$B267=PEX_price_12_2021!$B$186,$B267=PEX_price_12_2021!$B$187),$F267*(1-$F$6),(IF(OR($B267=PEX_price_12_2021!$B$5,$B267=PEX_price_12_2021!$B$6,$B267=PEX_price_12_2021!$B$7,$B267=PEX_price_12_2021!$B$8,$B267=PEX_price_12_2021!$B$9,$B267=PEX_price_12_2021!$B$10,$B267=PEX_price_12_2021!$B$11,$B267=PEX_price_12_2021!$B$12,$B267=PEX_price_12_2021!$B$13,$B267=PEX_price_12_2021!$B$14,$B267=PEX_price_12_2021!$B$15,$B267=PEX_price_12_2021!$B$16,$B267=PEX_price_12_2021!$B$17),$F267*(1-$F$4),$F267*(1-$F$5))))</f>
        <v>#N/A</v>
      </c>
      <c r="O267" s="17"/>
      <c r="P267" s="17"/>
      <c r="Q267" s="17"/>
      <c r="V267" s="47" t="e">
        <f>IF(G267='[1]Прайс 2017'!$G$9,L267,0)</f>
        <v>#N/A</v>
      </c>
      <c r="W267" s="38">
        <f t="shared" si="22"/>
        <v>0</v>
      </c>
    </row>
    <row r="268" spans="1:23">
      <c r="A268" s="36">
        <v>254</v>
      </c>
      <c r="B268" s="3"/>
      <c r="C268" s="37">
        <f t="shared" si="20"/>
        <v>2</v>
      </c>
      <c r="D268" s="53" t="e">
        <f>VLOOKUP($C268,PEX_price_12_2021!$B$5:$G$187,2,0)</f>
        <v>#N/A</v>
      </c>
      <c r="E268" s="54" t="e">
        <f>VLOOKUP(B268,PEX_price_12_2021!B:F,5,0)</f>
        <v>#N/A</v>
      </c>
      <c r="F268" s="55" t="e">
        <f t="shared" si="21"/>
        <v>#N/A</v>
      </c>
      <c r="G268" s="56" t="e">
        <f>VLOOKUP(B268,PEX_price_12_2021!B:G,6,0)</f>
        <v>#N/A</v>
      </c>
      <c r="H268" s="56" t="e">
        <f>VLOOKUP(B268,PEX_price_12_2021!B:G,4,0)</f>
        <v>#N/A</v>
      </c>
      <c r="I268" s="56" t="e">
        <f>VLOOKUP(B268,PEX_price_12_2021!B:G,3,0)</f>
        <v>#N/A</v>
      </c>
      <c r="J268" s="57"/>
      <c r="K268" s="58" t="e">
        <f t="shared" si="25"/>
        <v>#N/A</v>
      </c>
      <c r="L268" s="59" t="e">
        <f t="shared" si="24"/>
        <v>#N/A</v>
      </c>
      <c r="M268" s="60">
        <f t="shared" si="23"/>
        <v>0</v>
      </c>
      <c r="N268" s="61" t="e">
        <f>IF(OR($B268=PEX_price_12_2021!$B$153,$B268=PEX_price_12_2021!$B$154,$B268=PEX_price_12_2021!$B$155,$B268=PEX_price_12_2021!$B$156,$B268=PEX_price_12_2021!$B$157,$B268=PEX_price_12_2021!$B$158,$B268=PEX_price_12_2021!$B$159,$B268=PEX_price_12_2021!$B$160,$B268=PEX_price_12_2021!$B$161,$B268=PEX_price_12_2021!$B$162,$B268=PEX_price_12_2021!$B$163,$B268=PEX_price_12_2021!$B$164,$B268=PEX_price_12_2021!$B$165,$B268=PEX_price_12_2021!$B$166,$B268=PEX_price_12_2021!$B$167,$B268=PEX_price_12_2021!$B$168,$B268=PEX_price_12_2021!$B$169,$B268=PEX_price_12_2021!$B$170,$B268=PEX_price_12_2021!$B$171,$B268=PEX_price_12_2021!$B$184,$B268=PEX_price_12_2021!$B$185,$B268=PEX_price_12_2021!$B$186,$B268=PEX_price_12_2021!$B$187),$F268*(1-$F$6),(IF(OR($B268=PEX_price_12_2021!$B$5,$B268=PEX_price_12_2021!$B$6,$B268=PEX_price_12_2021!$B$7,$B268=PEX_price_12_2021!$B$8,$B268=PEX_price_12_2021!$B$9,$B268=PEX_price_12_2021!$B$10,$B268=PEX_price_12_2021!$B$11,$B268=PEX_price_12_2021!$B$12,$B268=PEX_price_12_2021!$B$13,$B268=PEX_price_12_2021!$B$14,$B268=PEX_price_12_2021!$B$15,$B268=PEX_price_12_2021!$B$16,$B268=PEX_price_12_2021!$B$17),$F268*(1-$F$4),$F268*(1-$F$5))))</f>
        <v>#N/A</v>
      </c>
      <c r="O268" s="17"/>
      <c r="P268" s="17"/>
      <c r="Q268" s="17"/>
      <c r="V268" s="47" t="e">
        <f>IF(G268='[1]Прайс 2017'!$G$9,L268,0)</f>
        <v>#N/A</v>
      </c>
      <c r="W268" s="38">
        <f t="shared" si="22"/>
        <v>0</v>
      </c>
    </row>
    <row r="269" spans="1:23">
      <c r="A269" s="36">
        <v>255</v>
      </c>
      <c r="B269" s="3"/>
      <c r="C269" s="37">
        <f t="shared" si="20"/>
        <v>2</v>
      </c>
      <c r="D269" s="53" t="e">
        <f>VLOOKUP($C269,PEX_price_12_2021!$B$5:$G$187,2,0)</f>
        <v>#N/A</v>
      </c>
      <c r="E269" s="54" t="e">
        <f>VLOOKUP(B269,PEX_price_12_2021!B:F,5,0)</f>
        <v>#N/A</v>
      </c>
      <c r="F269" s="55" t="e">
        <f t="shared" si="21"/>
        <v>#N/A</v>
      </c>
      <c r="G269" s="56" t="e">
        <f>VLOOKUP(B269,PEX_price_12_2021!B:G,6,0)</f>
        <v>#N/A</v>
      </c>
      <c r="H269" s="56" t="e">
        <f>VLOOKUP(B269,PEX_price_12_2021!B:G,4,0)</f>
        <v>#N/A</v>
      </c>
      <c r="I269" s="56" t="e">
        <f>VLOOKUP(B269,PEX_price_12_2021!B:G,3,0)</f>
        <v>#N/A</v>
      </c>
      <c r="J269" s="57"/>
      <c r="K269" s="58" t="e">
        <f t="shared" si="25"/>
        <v>#N/A</v>
      </c>
      <c r="L269" s="59" t="e">
        <f t="shared" si="24"/>
        <v>#N/A</v>
      </c>
      <c r="M269" s="60">
        <f t="shared" si="23"/>
        <v>0</v>
      </c>
      <c r="N269" s="61" t="e">
        <f>IF(OR($B269=PEX_price_12_2021!$B$153,$B269=PEX_price_12_2021!$B$154,$B269=PEX_price_12_2021!$B$155,$B269=PEX_price_12_2021!$B$156,$B269=PEX_price_12_2021!$B$157,$B269=PEX_price_12_2021!$B$158,$B269=PEX_price_12_2021!$B$159,$B269=PEX_price_12_2021!$B$160,$B269=PEX_price_12_2021!$B$161,$B269=PEX_price_12_2021!$B$162,$B269=PEX_price_12_2021!$B$163,$B269=PEX_price_12_2021!$B$164,$B269=PEX_price_12_2021!$B$165,$B269=PEX_price_12_2021!$B$166,$B269=PEX_price_12_2021!$B$167,$B269=PEX_price_12_2021!$B$168,$B269=PEX_price_12_2021!$B$169,$B269=PEX_price_12_2021!$B$170,$B269=PEX_price_12_2021!$B$171,$B269=PEX_price_12_2021!$B$184,$B269=PEX_price_12_2021!$B$185,$B269=PEX_price_12_2021!$B$186,$B269=PEX_price_12_2021!$B$187),$F269*(1-$F$6),(IF(OR($B269=PEX_price_12_2021!$B$5,$B269=PEX_price_12_2021!$B$6,$B269=PEX_price_12_2021!$B$7,$B269=PEX_price_12_2021!$B$8,$B269=PEX_price_12_2021!$B$9,$B269=PEX_price_12_2021!$B$10,$B269=PEX_price_12_2021!$B$11,$B269=PEX_price_12_2021!$B$12,$B269=PEX_price_12_2021!$B$13,$B269=PEX_price_12_2021!$B$14,$B269=PEX_price_12_2021!$B$15,$B269=PEX_price_12_2021!$B$16,$B269=PEX_price_12_2021!$B$17),$F269*(1-$F$4),$F269*(1-$F$5))))</f>
        <v>#N/A</v>
      </c>
      <c r="O269" s="17"/>
      <c r="P269" s="17"/>
      <c r="Q269" s="17"/>
      <c r="V269" s="47" t="e">
        <f>IF(G269='[1]Прайс 2017'!$G$9,L269,0)</f>
        <v>#N/A</v>
      </c>
      <c r="W269" s="38">
        <f t="shared" si="22"/>
        <v>0</v>
      </c>
    </row>
    <row r="270" spans="1:23">
      <c r="A270" s="36">
        <v>256</v>
      </c>
      <c r="B270" s="6"/>
      <c r="C270" s="37">
        <f t="shared" si="20"/>
        <v>2</v>
      </c>
      <c r="D270" s="53" t="e">
        <f>VLOOKUP($C270,PEX_price_12_2021!$B$5:$G$187,2,0)</f>
        <v>#N/A</v>
      </c>
      <c r="E270" s="54" t="e">
        <f>VLOOKUP(B270,PEX_price_12_2021!B:F,5,0)</f>
        <v>#N/A</v>
      </c>
      <c r="F270" s="55" t="e">
        <f t="shared" si="21"/>
        <v>#N/A</v>
      </c>
      <c r="G270" s="56" t="e">
        <f>VLOOKUP(B270,PEX_price_12_2021!B:G,6,0)</f>
        <v>#N/A</v>
      </c>
      <c r="H270" s="56" t="e">
        <f>VLOOKUP(B270,PEX_price_12_2021!B:G,4,0)</f>
        <v>#N/A</v>
      </c>
      <c r="I270" s="56" t="e">
        <f>VLOOKUP(B270,PEX_price_12_2021!B:G,3,0)</f>
        <v>#N/A</v>
      </c>
      <c r="J270" s="57"/>
      <c r="K270" s="58" t="e">
        <f t="shared" si="25"/>
        <v>#N/A</v>
      </c>
      <c r="L270" s="59" t="e">
        <f t="shared" si="24"/>
        <v>#N/A</v>
      </c>
      <c r="M270" s="60">
        <f t="shared" si="23"/>
        <v>0</v>
      </c>
      <c r="N270" s="61" t="e">
        <f>IF(OR($B270=PEX_price_12_2021!$B$153,$B270=PEX_price_12_2021!$B$154,$B270=PEX_price_12_2021!$B$155,$B270=PEX_price_12_2021!$B$156,$B270=PEX_price_12_2021!$B$157,$B270=PEX_price_12_2021!$B$158,$B270=PEX_price_12_2021!$B$159,$B270=PEX_price_12_2021!$B$160,$B270=PEX_price_12_2021!$B$161,$B270=PEX_price_12_2021!$B$162,$B270=PEX_price_12_2021!$B$163,$B270=PEX_price_12_2021!$B$164,$B270=PEX_price_12_2021!$B$165,$B270=PEX_price_12_2021!$B$166,$B270=PEX_price_12_2021!$B$167,$B270=PEX_price_12_2021!$B$168,$B270=PEX_price_12_2021!$B$169,$B270=PEX_price_12_2021!$B$170,$B270=PEX_price_12_2021!$B$171,$B270=PEX_price_12_2021!$B$184,$B270=PEX_price_12_2021!$B$185,$B270=PEX_price_12_2021!$B$186,$B270=PEX_price_12_2021!$B$187),$F270*(1-$F$6),(IF(OR($B270=PEX_price_12_2021!$B$5,$B270=PEX_price_12_2021!$B$6,$B270=PEX_price_12_2021!$B$7,$B270=PEX_price_12_2021!$B$8,$B270=PEX_price_12_2021!$B$9,$B270=PEX_price_12_2021!$B$10,$B270=PEX_price_12_2021!$B$11,$B270=PEX_price_12_2021!$B$12,$B270=PEX_price_12_2021!$B$13,$B270=PEX_price_12_2021!$B$14,$B270=PEX_price_12_2021!$B$15,$B270=PEX_price_12_2021!$B$16,$B270=PEX_price_12_2021!$B$17),$F270*(1-$F$4),$F270*(1-$F$5))))</f>
        <v>#N/A</v>
      </c>
      <c r="O270" s="17"/>
      <c r="P270" s="17"/>
      <c r="Q270" s="17"/>
      <c r="V270" s="47" t="e">
        <f>IF(G270='[1]Прайс 2017'!$G$9,L270,0)</f>
        <v>#N/A</v>
      </c>
      <c r="W270" s="38">
        <f t="shared" si="22"/>
        <v>0</v>
      </c>
    </row>
    <row r="271" spans="1:23">
      <c r="A271" s="36">
        <v>257</v>
      </c>
      <c r="B271" s="6"/>
      <c r="C271" s="37">
        <f t="shared" si="20"/>
        <v>2</v>
      </c>
      <c r="D271" s="53" t="e">
        <f>VLOOKUP($C271,PEX_price_12_2021!$B$5:$G$187,2,0)</f>
        <v>#N/A</v>
      </c>
      <c r="E271" s="54" t="e">
        <f>VLOOKUP(B271,PEX_price_12_2021!B:F,5,0)</f>
        <v>#N/A</v>
      </c>
      <c r="F271" s="55" t="e">
        <f t="shared" si="21"/>
        <v>#N/A</v>
      </c>
      <c r="G271" s="56" t="e">
        <f>VLOOKUP(B271,PEX_price_12_2021!B:G,6,0)</f>
        <v>#N/A</v>
      </c>
      <c r="H271" s="56" t="e">
        <f>VLOOKUP(B271,PEX_price_12_2021!B:G,4,0)</f>
        <v>#N/A</v>
      </c>
      <c r="I271" s="56" t="e">
        <f>VLOOKUP(B271,PEX_price_12_2021!B:G,3,0)</f>
        <v>#N/A</v>
      </c>
      <c r="J271" s="57"/>
      <c r="K271" s="58" t="e">
        <f t="shared" si="25"/>
        <v>#N/A</v>
      </c>
      <c r="L271" s="59" t="e">
        <f t="shared" si="24"/>
        <v>#N/A</v>
      </c>
      <c r="M271" s="60">
        <f t="shared" si="23"/>
        <v>0</v>
      </c>
      <c r="N271" s="61" t="e">
        <f>IF(OR($B271=PEX_price_12_2021!$B$153,$B271=PEX_price_12_2021!$B$154,$B271=PEX_price_12_2021!$B$155,$B271=PEX_price_12_2021!$B$156,$B271=PEX_price_12_2021!$B$157,$B271=PEX_price_12_2021!$B$158,$B271=PEX_price_12_2021!$B$159,$B271=PEX_price_12_2021!$B$160,$B271=PEX_price_12_2021!$B$161,$B271=PEX_price_12_2021!$B$162,$B271=PEX_price_12_2021!$B$163,$B271=PEX_price_12_2021!$B$164,$B271=PEX_price_12_2021!$B$165,$B271=PEX_price_12_2021!$B$166,$B271=PEX_price_12_2021!$B$167,$B271=PEX_price_12_2021!$B$168,$B271=PEX_price_12_2021!$B$169,$B271=PEX_price_12_2021!$B$170,$B271=PEX_price_12_2021!$B$171,$B271=PEX_price_12_2021!$B$184,$B271=PEX_price_12_2021!$B$185,$B271=PEX_price_12_2021!$B$186,$B271=PEX_price_12_2021!$B$187),$F271*(1-$F$6),(IF(OR($B271=PEX_price_12_2021!$B$5,$B271=PEX_price_12_2021!$B$6,$B271=PEX_price_12_2021!$B$7,$B271=PEX_price_12_2021!$B$8,$B271=PEX_price_12_2021!$B$9,$B271=PEX_price_12_2021!$B$10,$B271=PEX_price_12_2021!$B$11,$B271=PEX_price_12_2021!$B$12,$B271=PEX_price_12_2021!$B$13,$B271=PEX_price_12_2021!$B$14,$B271=PEX_price_12_2021!$B$15,$B271=PEX_price_12_2021!$B$16,$B271=PEX_price_12_2021!$B$17),$F271*(1-$F$4),$F271*(1-$F$5))))</f>
        <v>#N/A</v>
      </c>
      <c r="O271" s="17"/>
      <c r="P271" s="17"/>
      <c r="Q271" s="17"/>
      <c r="V271" s="47" t="e">
        <f>IF(G271='[1]Прайс 2017'!$G$9,L271,0)</f>
        <v>#N/A</v>
      </c>
      <c r="W271" s="38">
        <f t="shared" si="22"/>
        <v>0</v>
      </c>
    </row>
    <row r="272" spans="1:23">
      <c r="A272" s="36">
        <v>258</v>
      </c>
      <c r="B272" s="6"/>
      <c r="C272" s="37">
        <f t="shared" ref="C272:C302" si="26">IF(B272&gt;1,B272,2)</f>
        <v>2</v>
      </c>
      <c r="D272" s="53" t="e">
        <f>VLOOKUP($C272,PEX_price_12_2021!$B$5:$G$187,2,0)</f>
        <v>#N/A</v>
      </c>
      <c r="E272" s="54" t="e">
        <f>VLOOKUP(B272,PEX_price_12_2021!B:F,5,0)</f>
        <v>#N/A</v>
      </c>
      <c r="F272" s="55" t="e">
        <f t="shared" ref="F272:F302" si="27">E272*$F$2</f>
        <v>#N/A</v>
      </c>
      <c r="G272" s="56" t="e">
        <f>VLOOKUP(B272,PEX_price_12_2021!B:G,6,0)</f>
        <v>#N/A</v>
      </c>
      <c r="H272" s="56" t="e">
        <f>VLOOKUP(B272,PEX_price_12_2021!B:G,4,0)</f>
        <v>#N/A</v>
      </c>
      <c r="I272" s="56" t="e">
        <f>VLOOKUP(B272,PEX_price_12_2021!B:G,3,0)</f>
        <v>#N/A</v>
      </c>
      <c r="J272" s="57"/>
      <c r="K272" s="58" t="e">
        <f t="shared" si="25"/>
        <v>#N/A</v>
      </c>
      <c r="L272" s="59" t="e">
        <f t="shared" si="24"/>
        <v>#N/A</v>
      </c>
      <c r="M272" s="60">
        <f t="shared" si="23"/>
        <v>0</v>
      </c>
      <c r="N272" s="61" t="e">
        <f>IF(OR($B272=PEX_price_12_2021!$B$153,$B272=PEX_price_12_2021!$B$154,$B272=PEX_price_12_2021!$B$155,$B272=PEX_price_12_2021!$B$156,$B272=PEX_price_12_2021!$B$157,$B272=PEX_price_12_2021!$B$158,$B272=PEX_price_12_2021!$B$159,$B272=PEX_price_12_2021!$B$160,$B272=PEX_price_12_2021!$B$161,$B272=PEX_price_12_2021!$B$162,$B272=PEX_price_12_2021!$B$163,$B272=PEX_price_12_2021!$B$164,$B272=PEX_price_12_2021!$B$165,$B272=PEX_price_12_2021!$B$166,$B272=PEX_price_12_2021!$B$167,$B272=PEX_price_12_2021!$B$168,$B272=PEX_price_12_2021!$B$169,$B272=PEX_price_12_2021!$B$170,$B272=PEX_price_12_2021!$B$171,$B272=PEX_price_12_2021!$B$184,$B272=PEX_price_12_2021!$B$185,$B272=PEX_price_12_2021!$B$186,$B272=PEX_price_12_2021!$B$187),$F272*(1-$F$6),(IF(OR($B272=PEX_price_12_2021!$B$5,$B272=PEX_price_12_2021!$B$6,$B272=PEX_price_12_2021!$B$7,$B272=PEX_price_12_2021!$B$8,$B272=PEX_price_12_2021!$B$9,$B272=PEX_price_12_2021!$B$10,$B272=PEX_price_12_2021!$B$11,$B272=PEX_price_12_2021!$B$12,$B272=PEX_price_12_2021!$B$13,$B272=PEX_price_12_2021!$B$14,$B272=PEX_price_12_2021!$B$15,$B272=PEX_price_12_2021!$B$16,$B272=PEX_price_12_2021!$B$17),$F272*(1-$F$4),$F272*(1-$F$5))))</f>
        <v>#N/A</v>
      </c>
      <c r="O272" s="17"/>
      <c r="P272" s="17"/>
      <c r="Q272" s="17"/>
      <c r="V272" s="47" t="e">
        <f>IF(G272='[1]Прайс 2017'!$G$9,L272,0)</f>
        <v>#N/A</v>
      </c>
      <c r="W272" s="38">
        <f t="shared" ref="W272:W302" si="28">IF(B272&gt;1,V272,0)</f>
        <v>0</v>
      </c>
    </row>
    <row r="273" spans="1:23">
      <c r="A273" s="36">
        <v>259</v>
      </c>
      <c r="B273" s="7"/>
      <c r="C273" s="37">
        <f t="shared" si="26"/>
        <v>2</v>
      </c>
      <c r="D273" s="53" t="e">
        <f>VLOOKUP($C273,PEX_price_12_2021!$B$5:$G$187,2,0)</f>
        <v>#N/A</v>
      </c>
      <c r="E273" s="54" t="e">
        <f>VLOOKUP(B273,PEX_price_12_2021!B:F,5,0)</f>
        <v>#N/A</v>
      </c>
      <c r="F273" s="55" t="e">
        <f t="shared" si="27"/>
        <v>#N/A</v>
      </c>
      <c r="G273" s="56" t="e">
        <f>VLOOKUP(B273,PEX_price_12_2021!B:G,6,0)</f>
        <v>#N/A</v>
      </c>
      <c r="H273" s="56" t="e">
        <f>VLOOKUP(B273,PEX_price_12_2021!B:G,4,0)</f>
        <v>#N/A</v>
      </c>
      <c r="I273" s="56" t="e">
        <f>VLOOKUP(B273,PEX_price_12_2021!B:G,3,0)</f>
        <v>#N/A</v>
      </c>
      <c r="J273" s="57"/>
      <c r="K273" s="58" t="e">
        <f t="shared" si="25"/>
        <v>#N/A</v>
      </c>
      <c r="L273" s="59" t="e">
        <f t="shared" si="24"/>
        <v>#N/A</v>
      </c>
      <c r="M273" s="60">
        <f t="shared" ref="M273:M302" si="29">IF(B273&gt;1,L273,0)</f>
        <v>0</v>
      </c>
      <c r="N273" s="61" t="e">
        <f>IF(OR($B273=PEX_price_12_2021!$B$153,$B273=PEX_price_12_2021!$B$154,$B273=PEX_price_12_2021!$B$155,$B273=PEX_price_12_2021!$B$156,$B273=PEX_price_12_2021!$B$157,$B273=PEX_price_12_2021!$B$158,$B273=PEX_price_12_2021!$B$159,$B273=PEX_price_12_2021!$B$160,$B273=PEX_price_12_2021!$B$161,$B273=PEX_price_12_2021!$B$162,$B273=PEX_price_12_2021!$B$163,$B273=PEX_price_12_2021!$B$164,$B273=PEX_price_12_2021!$B$165,$B273=PEX_price_12_2021!$B$166,$B273=PEX_price_12_2021!$B$167,$B273=PEX_price_12_2021!$B$168,$B273=PEX_price_12_2021!$B$169,$B273=PEX_price_12_2021!$B$170,$B273=PEX_price_12_2021!$B$171,$B273=PEX_price_12_2021!$B$184,$B273=PEX_price_12_2021!$B$185,$B273=PEX_price_12_2021!$B$186,$B273=PEX_price_12_2021!$B$187),$F273*(1-$F$6),(IF(OR($B273=PEX_price_12_2021!$B$5,$B273=PEX_price_12_2021!$B$6,$B273=PEX_price_12_2021!$B$7,$B273=PEX_price_12_2021!$B$8,$B273=PEX_price_12_2021!$B$9,$B273=PEX_price_12_2021!$B$10,$B273=PEX_price_12_2021!$B$11,$B273=PEX_price_12_2021!$B$12,$B273=PEX_price_12_2021!$B$13,$B273=PEX_price_12_2021!$B$14,$B273=PEX_price_12_2021!$B$15,$B273=PEX_price_12_2021!$B$16,$B273=PEX_price_12_2021!$B$17),$F273*(1-$F$4),$F273*(1-$F$5))))</f>
        <v>#N/A</v>
      </c>
      <c r="O273" s="17"/>
      <c r="P273" s="17"/>
      <c r="Q273" s="17"/>
      <c r="V273" s="47" t="e">
        <f>IF(G273='[1]Прайс 2017'!$G$9,L273,0)</f>
        <v>#N/A</v>
      </c>
      <c r="W273" s="38">
        <f t="shared" si="28"/>
        <v>0</v>
      </c>
    </row>
    <row r="274" spans="1:23">
      <c r="A274" s="36">
        <v>260</v>
      </c>
      <c r="B274" s="7"/>
      <c r="C274" s="37">
        <f t="shared" si="26"/>
        <v>2</v>
      </c>
      <c r="D274" s="53" t="e">
        <f>VLOOKUP($C274,PEX_price_12_2021!$B$5:$G$187,2,0)</f>
        <v>#N/A</v>
      </c>
      <c r="E274" s="54" t="e">
        <f>VLOOKUP(B274,PEX_price_12_2021!B:F,5,0)</f>
        <v>#N/A</v>
      </c>
      <c r="F274" s="55" t="e">
        <f t="shared" si="27"/>
        <v>#N/A</v>
      </c>
      <c r="G274" s="56" t="e">
        <f>VLOOKUP(B274,PEX_price_12_2021!B:G,6,0)</f>
        <v>#N/A</v>
      </c>
      <c r="H274" s="56" t="e">
        <f>VLOOKUP(B274,PEX_price_12_2021!B:G,4,0)</f>
        <v>#N/A</v>
      </c>
      <c r="I274" s="56" t="e">
        <f>VLOOKUP(B274,PEX_price_12_2021!B:G,3,0)</f>
        <v>#N/A</v>
      </c>
      <c r="J274" s="57"/>
      <c r="K274" s="58" t="e">
        <f t="shared" si="25"/>
        <v>#N/A</v>
      </c>
      <c r="L274" s="59" t="e">
        <f t="shared" si="24"/>
        <v>#N/A</v>
      </c>
      <c r="M274" s="60">
        <f t="shared" si="29"/>
        <v>0</v>
      </c>
      <c r="N274" s="61" t="e">
        <f>IF(OR($B274=PEX_price_12_2021!$B$153,$B274=PEX_price_12_2021!$B$154,$B274=PEX_price_12_2021!$B$155,$B274=PEX_price_12_2021!$B$156,$B274=PEX_price_12_2021!$B$157,$B274=PEX_price_12_2021!$B$158,$B274=PEX_price_12_2021!$B$159,$B274=PEX_price_12_2021!$B$160,$B274=PEX_price_12_2021!$B$161,$B274=PEX_price_12_2021!$B$162,$B274=PEX_price_12_2021!$B$163,$B274=PEX_price_12_2021!$B$164,$B274=PEX_price_12_2021!$B$165,$B274=PEX_price_12_2021!$B$166,$B274=PEX_price_12_2021!$B$167,$B274=PEX_price_12_2021!$B$168,$B274=PEX_price_12_2021!$B$169,$B274=PEX_price_12_2021!$B$170,$B274=PEX_price_12_2021!$B$171,$B274=PEX_price_12_2021!$B$184,$B274=PEX_price_12_2021!$B$185,$B274=PEX_price_12_2021!$B$186,$B274=PEX_price_12_2021!$B$187),$F274*(1-$F$6),(IF(OR($B274=PEX_price_12_2021!$B$5,$B274=PEX_price_12_2021!$B$6,$B274=PEX_price_12_2021!$B$7,$B274=PEX_price_12_2021!$B$8,$B274=PEX_price_12_2021!$B$9,$B274=PEX_price_12_2021!$B$10,$B274=PEX_price_12_2021!$B$11,$B274=PEX_price_12_2021!$B$12,$B274=PEX_price_12_2021!$B$13,$B274=PEX_price_12_2021!$B$14,$B274=PEX_price_12_2021!$B$15,$B274=PEX_price_12_2021!$B$16,$B274=PEX_price_12_2021!$B$17),$F274*(1-$F$4),$F274*(1-$F$5))))</f>
        <v>#N/A</v>
      </c>
      <c r="O274" s="17"/>
      <c r="P274" s="17"/>
      <c r="Q274" s="17"/>
      <c r="V274" s="47" t="e">
        <f>IF(G274='[1]Прайс 2017'!$G$9,L274,0)</f>
        <v>#N/A</v>
      </c>
      <c r="W274" s="38">
        <f t="shared" si="28"/>
        <v>0</v>
      </c>
    </row>
    <row r="275" spans="1:23">
      <c r="A275" s="36">
        <v>261</v>
      </c>
      <c r="B275" s="7"/>
      <c r="C275" s="37">
        <f t="shared" si="26"/>
        <v>2</v>
      </c>
      <c r="D275" s="53" t="e">
        <f>VLOOKUP($C275,PEX_price_12_2021!$B$5:$G$187,2,0)</f>
        <v>#N/A</v>
      </c>
      <c r="E275" s="54" t="e">
        <f>VLOOKUP(B275,PEX_price_12_2021!B:F,5,0)</f>
        <v>#N/A</v>
      </c>
      <c r="F275" s="55" t="e">
        <f t="shared" si="27"/>
        <v>#N/A</v>
      </c>
      <c r="G275" s="56" t="e">
        <f>VLOOKUP(B275,PEX_price_12_2021!B:G,6,0)</f>
        <v>#N/A</v>
      </c>
      <c r="H275" s="56" t="e">
        <f>VLOOKUP(B275,PEX_price_12_2021!B:G,4,0)</f>
        <v>#N/A</v>
      </c>
      <c r="I275" s="56" t="e">
        <f>VLOOKUP(B275,PEX_price_12_2021!B:G,3,0)</f>
        <v>#N/A</v>
      </c>
      <c r="J275" s="57"/>
      <c r="K275" s="58" t="e">
        <f t="shared" si="25"/>
        <v>#N/A</v>
      </c>
      <c r="L275" s="59" t="e">
        <f t="shared" si="24"/>
        <v>#N/A</v>
      </c>
      <c r="M275" s="60">
        <f t="shared" si="29"/>
        <v>0</v>
      </c>
      <c r="N275" s="61" t="e">
        <f>IF(OR($B275=PEX_price_12_2021!$B$153,$B275=PEX_price_12_2021!$B$154,$B275=PEX_price_12_2021!$B$155,$B275=PEX_price_12_2021!$B$156,$B275=PEX_price_12_2021!$B$157,$B275=PEX_price_12_2021!$B$158,$B275=PEX_price_12_2021!$B$159,$B275=PEX_price_12_2021!$B$160,$B275=PEX_price_12_2021!$B$161,$B275=PEX_price_12_2021!$B$162,$B275=PEX_price_12_2021!$B$163,$B275=PEX_price_12_2021!$B$164,$B275=PEX_price_12_2021!$B$165,$B275=PEX_price_12_2021!$B$166,$B275=PEX_price_12_2021!$B$167,$B275=PEX_price_12_2021!$B$168,$B275=PEX_price_12_2021!$B$169,$B275=PEX_price_12_2021!$B$170,$B275=PEX_price_12_2021!$B$171,$B275=PEX_price_12_2021!$B$184,$B275=PEX_price_12_2021!$B$185,$B275=PEX_price_12_2021!$B$186,$B275=PEX_price_12_2021!$B$187),$F275*(1-$F$6),(IF(OR($B275=PEX_price_12_2021!$B$5,$B275=PEX_price_12_2021!$B$6,$B275=PEX_price_12_2021!$B$7,$B275=PEX_price_12_2021!$B$8,$B275=PEX_price_12_2021!$B$9,$B275=PEX_price_12_2021!$B$10,$B275=PEX_price_12_2021!$B$11,$B275=PEX_price_12_2021!$B$12,$B275=PEX_price_12_2021!$B$13,$B275=PEX_price_12_2021!$B$14,$B275=PEX_price_12_2021!$B$15,$B275=PEX_price_12_2021!$B$16,$B275=PEX_price_12_2021!$B$17),$F275*(1-$F$4),$F275*(1-$F$5))))</f>
        <v>#N/A</v>
      </c>
      <c r="O275" s="17"/>
      <c r="P275" s="17"/>
      <c r="Q275" s="17"/>
      <c r="V275" s="47" t="e">
        <f>IF(G275='[1]Прайс 2017'!$G$9,L275,0)</f>
        <v>#N/A</v>
      </c>
      <c r="W275" s="38">
        <f t="shared" si="28"/>
        <v>0</v>
      </c>
    </row>
    <row r="276" spans="1:23">
      <c r="A276" s="36">
        <v>262</v>
      </c>
      <c r="B276" s="7"/>
      <c r="C276" s="37">
        <f t="shared" si="26"/>
        <v>2</v>
      </c>
      <c r="D276" s="53" t="e">
        <f>VLOOKUP($C276,PEX_price_12_2021!$B$5:$G$187,2,0)</f>
        <v>#N/A</v>
      </c>
      <c r="E276" s="54" t="e">
        <f>VLOOKUP(B276,PEX_price_12_2021!B:F,5,0)</f>
        <v>#N/A</v>
      </c>
      <c r="F276" s="55" t="e">
        <f t="shared" si="27"/>
        <v>#N/A</v>
      </c>
      <c r="G276" s="56" t="e">
        <f>VLOOKUP(B276,PEX_price_12_2021!B:G,6,0)</f>
        <v>#N/A</v>
      </c>
      <c r="H276" s="56" t="e">
        <f>VLOOKUP(B276,PEX_price_12_2021!B:G,4,0)</f>
        <v>#N/A</v>
      </c>
      <c r="I276" s="56" t="e">
        <f>VLOOKUP(B276,PEX_price_12_2021!B:G,3,0)</f>
        <v>#N/A</v>
      </c>
      <c r="J276" s="57"/>
      <c r="K276" s="58" t="e">
        <f t="shared" si="25"/>
        <v>#N/A</v>
      </c>
      <c r="L276" s="59" t="e">
        <f t="shared" si="24"/>
        <v>#N/A</v>
      </c>
      <c r="M276" s="60">
        <f t="shared" si="29"/>
        <v>0</v>
      </c>
      <c r="N276" s="61" t="e">
        <f>IF(OR($B276=PEX_price_12_2021!$B$153,$B276=PEX_price_12_2021!$B$154,$B276=PEX_price_12_2021!$B$155,$B276=PEX_price_12_2021!$B$156,$B276=PEX_price_12_2021!$B$157,$B276=PEX_price_12_2021!$B$158,$B276=PEX_price_12_2021!$B$159,$B276=PEX_price_12_2021!$B$160,$B276=PEX_price_12_2021!$B$161,$B276=PEX_price_12_2021!$B$162,$B276=PEX_price_12_2021!$B$163,$B276=PEX_price_12_2021!$B$164,$B276=PEX_price_12_2021!$B$165,$B276=PEX_price_12_2021!$B$166,$B276=PEX_price_12_2021!$B$167,$B276=PEX_price_12_2021!$B$168,$B276=PEX_price_12_2021!$B$169,$B276=PEX_price_12_2021!$B$170,$B276=PEX_price_12_2021!$B$171,$B276=PEX_price_12_2021!$B$184,$B276=PEX_price_12_2021!$B$185,$B276=PEX_price_12_2021!$B$186,$B276=PEX_price_12_2021!$B$187),$F276*(1-$F$6),(IF(OR($B276=PEX_price_12_2021!$B$5,$B276=PEX_price_12_2021!$B$6,$B276=PEX_price_12_2021!$B$7,$B276=PEX_price_12_2021!$B$8,$B276=PEX_price_12_2021!$B$9,$B276=PEX_price_12_2021!$B$10,$B276=PEX_price_12_2021!$B$11,$B276=PEX_price_12_2021!$B$12,$B276=PEX_price_12_2021!$B$13,$B276=PEX_price_12_2021!$B$14,$B276=PEX_price_12_2021!$B$15,$B276=PEX_price_12_2021!$B$16,$B276=PEX_price_12_2021!$B$17),$F276*(1-$F$4),$F276*(1-$F$5))))</f>
        <v>#N/A</v>
      </c>
      <c r="O276" s="17"/>
      <c r="P276" s="17"/>
      <c r="Q276" s="17"/>
      <c r="V276" s="47" t="e">
        <f>IF(G276='[1]Прайс 2017'!$G$9,L276,0)</f>
        <v>#N/A</v>
      </c>
      <c r="W276" s="38">
        <f t="shared" si="28"/>
        <v>0</v>
      </c>
    </row>
    <row r="277" spans="1:23">
      <c r="A277" s="36">
        <v>263</v>
      </c>
      <c r="B277" s="7"/>
      <c r="C277" s="37">
        <f t="shared" si="26"/>
        <v>2</v>
      </c>
      <c r="D277" s="53" t="e">
        <f>VLOOKUP($C277,PEX_price_12_2021!$B$5:$G$187,2,0)</f>
        <v>#N/A</v>
      </c>
      <c r="E277" s="54" t="e">
        <f>VLOOKUP(B277,PEX_price_12_2021!B:F,5,0)</f>
        <v>#N/A</v>
      </c>
      <c r="F277" s="55" t="e">
        <f t="shared" si="27"/>
        <v>#N/A</v>
      </c>
      <c r="G277" s="56" t="e">
        <f>VLOOKUP(B277,PEX_price_12_2021!B:G,6,0)</f>
        <v>#N/A</v>
      </c>
      <c r="H277" s="56" t="e">
        <f>VLOOKUP(B277,PEX_price_12_2021!B:G,4,0)</f>
        <v>#N/A</v>
      </c>
      <c r="I277" s="56" t="e">
        <f>VLOOKUP(B277,PEX_price_12_2021!B:G,3,0)</f>
        <v>#N/A</v>
      </c>
      <c r="J277" s="57"/>
      <c r="K277" s="58" t="e">
        <f t="shared" si="25"/>
        <v>#N/A</v>
      </c>
      <c r="L277" s="59" t="e">
        <f t="shared" si="24"/>
        <v>#N/A</v>
      </c>
      <c r="M277" s="60">
        <f t="shared" si="29"/>
        <v>0</v>
      </c>
      <c r="N277" s="61" t="e">
        <f>IF(OR($B277=PEX_price_12_2021!$B$153,$B277=PEX_price_12_2021!$B$154,$B277=PEX_price_12_2021!$B$155,$B277=PEX_price_12_2021!$B$156,$B277=PEX_price_12_2021!$B$157,$B277=PEX_price_12_2021!$B$158,$B277=PEX_price_12_2021!$B$159,$B277=PEX_price_12_2021!$B$160,$B277=PEX_price_12_2021!$B$161,$B277=PEX_price_12_2021!$B$162,$B277=PEX_price_12_2021!$B$163,$B277=PEX_price_12_2021!$B$164,$B277=PEX_price_12_2021!$B$165,$B277=PEX_price_12_2021!$B$166,$B277=PEX_price_12_2021!$B$167,$B277=PEX_price_12_2021!$B$168,$B277=PEX_price_12_2021!$B$169,$B277=PEX_price_12_2021!$B$170,$B277=PEX_price_12_2021!$B$171,$B277=PEX_price_12_2021!$B$184,$B277=PEX_price_12_2021!$B$185,$B277=PEX_price_12_2021!$B$186,$B277=PEX_price_12_2021!$B$187),$F277*(1-$F$6),(IF(OR($B277=PEX_price_12_2021!$B$5,$B277=PEX_price_12_2021!$B$6,$B277=PEX_price_12_2021!$B$7,$B277=PEX_price_12_2021!$B$8,$B277=PEX_price_12_2021!$B$9,$B277=PEX_price_12_2021!$B$10,$B277=PEX_price_12_2021!$B$11,$B277=PEX_price_12_2021!$B$12,$B277=PEX_price_12_2021!$B$13,$B277=PEX_price_12_2021!$B$14,$B277=PEX_price_12_2021!$B$15,$B277=PEX_price_12_2021!$B$16,$B277=PEX_price_12_2021!$B$17),$F277*(1-$F$4),$F277*(1-$F$5))))</f>
        <v>#N/A</v>
      </c>
      <c r="O277" s="17"/>
      <c r="P277" s="17"/>
      <c r="Q277" s="17"/>
      <c r="V277" s="47" t="e">
        <f>IF(G277='[1]Прайс 2017'!$G$9,L277,0)</f>
        <v>#N/A</v>
      </c>
      <c r="W277" s="38">
        <f t="shared" si="28"/>
        <v>0</v>
      </c>
    </row>
    <row r="278" spans="1:23">
      <c r="A278" s="36">
        <v>264</v>
      </c>
      <c r="B278" s="7"/>
      <c r="C278" s="37">
        <f t="shared" si="26"/>
        <v>2</v>
      </c>
      <c r="D278" s="53" t="e">
        <f>VLOOKUP($C278,PEX_price_12_2021!$B$5:$G$187,2,0)</f>
        <v>#N/A</v>
      </c>
      <c r="E278" s="54" t="e">
        <f>VLOOKUP(B278,PEX_price_12_2021!B:F,5,0)</f>
        <v>#N/A</v>
      </c>
      <c r="F278" s="55" t="e">
        <f t="shared" si="27"/>
        <v>#N/A</v>
      </c>
      <c r="G278" s="56" t="e">
        <f>VLOOKUP(B278,PEX_price_12_2021!B:G,6,0)</f>
        <v>#N/A</v>
      </c>
      <c r="H278" s="56" t="e">
        <f>VLOOKUP(B278,PEX_price_12_2021!B:G,4,0)</f>
        <v>#N/A</v>
      </c>
      <c r="I278" s="56" t="e">
        <f>VLOOKUP(B278,PEX_price_12_2021!B:G,3,0)</f>
        <v>#N/A</v>
      </c>
      <c r="J278" s="57"/>
      <c r="K278" s="58" t="e">
        <f t="shared" si="25"/>
        <v>#N/A</v>
      </c>
      <c r="L278" s="59" t="e">
        <f t="shared" si="24"/>
        <v>#N/A</v>
      </c>
      <c r="M278" s="60">
        <f t="shared" si="29"/>
        <v>0</v>
      </c>
      <c r="N278" s="61" t="e">
        <f>IF(OR($B278=PEX_price_12_2021!$B$153,$B278=PEX_price_12_2021!$B$154,$B278=PEX_price_12_2021!$B$155,$B278=PEX_price_12_2021!$B$156,$B278=PEX_price_12_2021!$B$157,$B278=PEX_price_12_2021!$B$158,$B278=PEX_price_12_2021!$B$159,$B278=PEX_price_12_2021!$B$160,$B278=PEX_price_12_2021!$B$161,$B278=PEX_price_12_2021!$B$162,$B278=PEX_price_12_2021!$B$163,$B278=PEX_price_12_2021!$B$164,$B278=PEX_price_12_2021!$B$165,$B278=PEX_price_12_2021!$B$166,$B278=PEX_price_12_2021!$B$167,$B278=PEX_price_12_2021!$B$168,$B278=PEX_price_12_2021!$B$169,$B278=PEX_price_12_2021!$B$170,$B278=PEX_price_12_2021!$B$171,$B278=PEX_price_12_2021!$B$184,$B278=PEX_price_12_2021!$B$185,$B278=PEX_price_12_2021!$B$186,$B278=PEX_price_12_2021!$B$187),$F278*(1-$F$6),(IF(OR($B278=PEX_price_12_2021!$B$5,$B278=PEX_price_12_2021!$B$6,$B278=PEX_price_12_2021!$B$7,$B278=PEX_price_12_2021!$B$8,$B278=PEX_price_12_2021!$B$9,$B278=PEX_price_12_2021!$B$10,$B278=PEX_price_12_2021!$B$11,$B278=PEX_price_12_2021!$B$12,$B278=PEX_price_12_2021!$B$13,$B278=PEX_price_12_2021!$B$14,$B278=PEX_price_12_2021!$B$15,$B278=PEX_price_12_2021!$B$16,$B278=PEX_price_12_2021!$B$17),$F278*(1-$F$4),$F278*(1-$F$5))))</f>
        <v>#N/A</v>
      </c>
      <c r="O278" s="17"/>
      <c r="P278" s="17"/>
      <c r="Q278" s="17"/>
      <c r="V278" s="47" t="e">
        <f>IF(G278='[1]Прайс 2017'!$G$9,L278,0)</f>
        <v>#N/A</v>
      </c>
      <c r="W278" s="38">
        <f t="shared" si="28"/>
        <v>0</v>
      </c>
    </row>
    <row r="279" spans="1:23">
      <c r="A279" s="36">
        <v>265</v>
      </c>
      <c r="B279" s="3"/>
      <c r="C279" s="37">
        <f t="shared" si="26"/>
        <v>2</v>
      </c>
      <c r="D279" s="53" t="e">
        <f>VLOOKUP($C279,PEX_price_12_2021!$B$5:$G$187,2,0)</f>
        <v>#N/A</v>
      </c>
      <c r="E279" s="54" t="e">
        <f>VLOOKUP(B279,PEX_price_12_2021!B:F,5,0)</f>
        <v>#N/A</v>
      </c>
      <c r="F279" s="55" t="e">
        <f t="shared" si="27"/>
        <v>#N/A</v>
      </c>
      <c r="G279" s="56" t="e">
        <f>VLOOKUP(B279,PEX_price_12_2021!B:G,6,0)</f>
        <v>#N/A</v>
      </c>
      <c r="H279" s="56" t="e">
        <f>VLOOKUP(B279,PEX_price_12_2021!B:G,4,0)</f>
        <v>#N/A</v>
      </c>
      <c r="I279" s="56" t="e">
        <f>VLOOKUP(B279,PEX_price_12_2021!B:G,3,0)</f>
        <v>#N/A</v>
      </c>
      <c r="J279" s="57"/>
      <c r="K279" s="58" t="e">
        <f t="shared" si="25"/>
        <v>#N/A</v>
      </c>
      <c r="L279" s="59" t="e">
        <f t="shared" si="24"/>
        <v>#N/A</v>
      </c>
      <c r="M279" s="60">
        <f t="shared" si="29"/>
        <v>0</v>
      </c>
      <c r="N279" s="61" t="e">
        <f>IF(OR($B279=PEX_price_12_2021!$B$153,$B279=PEX_price_12_2021!$B$154,$B279=PEX_price_12_2021!$B$155,$B279=PEX_price_12_2021!$B$156,$B279=PEX_price_12_2021!$B$157,$B279=PEX_price_12_2021!$B$158,$B279=PEX_price_12_2021!$B$159,$B279=PEX_price_12_2021!$B$160,$B279=PEX_price_12_2021!$B$161,$B279=PEX_price_12_2021!$B$162,$B279=PEX_price_12_2021!$B$163,$B279=PEX_price_12_2021!$B$164,$B279=PEX_price_12_2021!$B$165,$B279=PEX_price_12_2021!$B$166,$B279=PEX_price_12_2021!$B$167,$B279=PEX_price_12_2021!$B$168,$B279=PEX_price_12_2021!$B$169,$B279=PEX_price_12_2021!$B$170,$B279=PEX_price_12_2021!$B$171,$B279=PEX_price_12_2021!$B$184,$B279=PEX_price_12_2021!$B$185,$B279=PEX_price_12_2021!$B$186,$B279=PEX_price_12_2021!$B$187),$F279*(1-$F$6),(IF(OR($B279=PEX_price_12_2021!$B$5,$B279=PEX_price_12_2021!$B$6,$B279=PEX_price_12_2021!$B$7,$B279=PEX_price_12_2021!$B$8,$B279=PEX_price_12_2021!$B$9,$B279=PEX_price_12_2021!$B$10,$B279=PEX_price_12_2021!$B$11,$B279=PEX_price_12_2021!$B$12,$B279=PEX_price_12_2021!$B$13,$B279=PEX_price_12_2021!$B$14,$B279=PEX_price_12_2021!$B$15,$B279=PEX_price_12_2021!$B$16,$B279=PEX_price_12_2021!$B$17),$F279*(1-$F$4),$F279*(1-$F$5))))</f>
        <v>#N/A</v>
      </c>
      <c r="O279" s="17"/>
      <c r="P279" s="17"/>
      <c r="Q279" s="17"/>
      <c r="V279" s="47" t="e">
        <f>IF(G279='[1]Прайс 2017'!$G$9,L279,0)</f>
        <v>#N/A</v>
      </c>
      <c r="W279" s="38">
        <f t="shared" si="28"/>
        <v>0</v>
      </c>
    </row>
    <row r="280" spans="1:23">
      <c r="A280" s="36">
        <v>266</v>
      </c>
      <c r="B280" s="3"/>
      <c r="C280" s="37">
        <f t="shared" si="26"/>
        <v>2</v>
      </c>
      <c r="D280" s="53" t="e">
        <f>VLOOKUP($C280,PEX_price_12_2021!$B$5:$G$187,2,0)</f>
        <v>#N/A</v>
      </c>
      <c r="E280" s="54" t="e">
        <f>VLOOKUP(B280,PEX_price_12_2021!B:F,5,0)</f>
        <v>#N/A</v>
      </c>
      <c r="F280" s="55" t="e">
        <f t="shared" si="27"/>
        <v>#N/A</v>
      </c>
      <c r="G280" s="56" t="e">
        <f>VLOOKUP(B280,PEX_price_12_2021!B:G,6,0)</f>
        <v>#N/A</v>
      </c>
      <c r="H280" s="56" t="e">
        <f>VLOOKUP(B280,PEX_price_12_2021!B:G,4,0)</f>
        <v>#N/A</v>
      </c>
      <c r="I280" s="56" t="e">
        <f>VLOOKUP(B280,PEX_price_12_2021!B:G,3,0)</f>
        <v>#N/A</v>
      </c>
      <c r="J280" s="57"/>
      <c r="K280" s="58" t="e">
        <f t="shared" si="25"/>
        <v>#N/A</v>
      </c>
      <c r="L280" s="59" t="e">
        <f t="shared" si="24"/>
        <v>#N/A</v>
      </c>
      <c r="M280" s="60">
        <f t="shared" si="29"/>
        <v>0</v>
      </c>
      <c r="N280" s="61" t="e">
        <f>IF(OR($B280=PEX_price_12_2021!$B$153,$B280=PEX_price_12_2021!$B$154,$B280=PEX_price_12_2021!$B$155,$B280=PEX_price_12_2021!$B$156,$B280=PEX_price_12_2021!$B$157,$B280=PEX_price_12_2021!$B$158,$B280=PEX_price_12_2021!$B$159,$B280=PEX_price_12_2021!$B$160,$B280=PEX_price_12_2021!$B$161,$B280=PEX_price_12_2021!$B$162,$B280=PEX_price_12_2021!$B$163,$B280=PEX_price_12_2021!$B$164,$B280=PEX_price_12_2021!$B$165,$B280=PEX_price_12_2021!$B$166,$B280=PEX_price_12_2021!$B$167,$B280=PEX_price_12_2021!$B$168,$B280=PEX_price_12_2021!$B$169,$B280=PEX_price_12_2021!$B$170,$B280=PEX_price_12_2021!$B$171,$B280=PEX_price_12_2021!$B$184,$B280=PEX_price_12_2021!$B$185,$B280=PEX_price_12_2021!$B$186,$B280=PEX_price_12_2021!$B$187),$F280*(1-$F$6),(IF(OR($B280=PEX_price_12_2021!$B$5,$B280=PEX_price_12_2021!$B$6,$B280=PEX_price_12_2021!$B$7,$B280=PEX_price_12_2021!$B$8,$B280=PEX_price_12_2021!$B$9,$B280=PEX_price_12_2021!$B$10,$B280=PEX_price_12_2021!$B$11,$B280=PEX_price_12_2021!$B$12,$B280=PEX_price_12_2021!$B$13,$B280=PEX_price_12_2021!$B$14,$B280=PEX_price_12_2021!$B$15,$B280=PEX_price_12_2021!$B$16,$B280=PEX_price_12_2021!$B$17),$F280*(1-$F$4),$F280*(1-$F$5))))</f>
        <v>#N/A</v>
      </c>
      <c r="O280" s="17"/>
      <c r="P280" s="17"/>
      <c r="Q280" s="17"/>
      <c r="V280" s="47" t="e">
        <f>IF(G280='[1]Прайс 2017'!$G$9,L280,0)</f>
        <v>#N/A</v>
      </c>
      <c r="W280" s="38">
        <f t="shared" si="28"/>
        <v>0</v>
      </c>
    </row>
    <row r="281" spans="1:23">
      <c r="A281" s="36">
        <v>267</v>
      </c>
      <c r="B281" s="3"/>
      <c r="C281" s="37">
        <f t="shared" si="26"/>
        <v>2</v>
      </c>
      <c r="D281" s="53" t="e">
        <f>VLOOKUP($C281,PEX_price_12_2021!$B$5:$G$187,2,0)</f>
        <v>#N/A</v>
      </c>
      <c r="E281" s="54" t="e">
        <f>VLOOKUP(B281,PEX_price_12_2021!B:F,5,0)</f>
        <v>#N/A</v>
      </c>
      <c r="F281" s="55" t="e">
        <f t="shared" si="27"/>
        <v>#N/A</v>
      </c>
      <c r="G281" s="56" t="e">
        <f>VLOOKUP(B281,PEX_price_12_2021!B:G,6,0)</f>
        <v>#N/A</v>
      </c>
      <c r="H281" s="56" t="e">
        <f>VLOOKUP(B281,PEX_price_12_2021!B:G,4,0)</f>
        <v>#N/A</v>
      </c>
      <c r="I281" s="56" t="e">
        <f>VLOOKUP(B281,PEX_price_12_2021!B:G,3,0)</f>
        <v>#N/A</v>
      </c>
      <c r="J281" s="57"/>
      <c r="K281" s="58" t="e">
        <f t="shared" si="25"/>
        <v>#N/A</v>
      </c>
      <c r="L281" s="59" t="e">
        <f t="shared" si="24"/>
        <v>#N/A</v>
      </c>
      <c r="M281" s="60">
        <f t="shared" si="29"/>
        <v>0</v>
      </c>
      <c r="N281" s="61" t="e">
        <f>IF(OR($B281=PEX_price_12_2021!$B$153,$B281=PEX_price_12_2021!$B$154,$B281=PEX_price_12_2021!$B$155,$B281=PEX_price_12_2021!$B$156,$B281=PEX_price_12_2021!$B$157,$B281=PEX_price_12_2021!$B$158,$B281=PEX_price_12_2021!$B$159,$B281=PEX_price_12_2021!$B$160,$B281=PEX_price_12_2021!$B$161,$B281=PEX_price_12_2021!$B$162,$B281=PEX_price_12_2021!$B$163,$B281=PEX_price_12_2021!$B$164,$B281=PEX_price_12_2021!$B$165,$B281=PEX_price_12_2021!$B$166,$B281=PEX_price_12_2021!$B$167,$B281=PEX_price_12_2021!$B$168,$B281=PEX_price_12_2021!$B$169,$B281=PEX_price_12_2021!$B$170,$B281=PEX_price_12_2021!$B$171,$B281=PEX_price_12_2021!$B$184,$B281=PEX_price_12_2021!$B$185,$B281=PEX_price_12_2021!$B$186,$B281=PEX_price_12_2021!$B$187),$F281*(1-$F$6),(IF(OR($B281=PEX_price_12_2021!$B$5,$B281=PEX_price_12_2021!$B$6,$B281=PEX_price_12_2021!$B$7,$B281=PEX_price_12_2021!$B$8,$B281=PEX_price_12_2021!$B$9,$B281=PEX_price_12_2021!$B$10,$B281=PEX_price_12_2021!$B$11,$B281=PEX_price_12_2021!$B$12,$B281=PEX_price_12_2021!$B$13,$B281=PEX_price_12_2021!$B$14,$B281=PEX_price_12_2021!$B$15,$B281=PEX_price_12_2021!$B$16,$B281=PEX_price_12_2021!$B$17),$F281*(1-$F$4),$F281*(1-$F$5))))</f>
        <v>#N/A</v>
      </c>
      <c r="O281" s="17"/>
      <c r="P281" s="17"/>
      <c r="Q281" s="17"/>
      <c r="V281" s="47" t="e">
        <f>IF(G281='[1]Прайс 2017'!$G$9,L281,0)</f>
        <v>#N/A</v>
      </c>
      <c r="W281" s="38">
        <f t="shared" si="28"/>
        <v>0</v>
      </c>
    </row>
    <row r="282" spans="1:23">
      <c r="A282" s="36">
        <v>268</v>
      </c>
      <c r="B282" s="6"/>
      <c r="C282" s="37">
        <f t="shared" si="26"/>
        <v>2</v>
      </c>
      <c r="D282" s="53" t="e">
        <f>VLOOKUP($C282,PEX_price_12_2021!$B$5:$G$187,2,0)</f>
        <v>#N/A</v>
      </c>
      <c r="E282" s="54" t="e">
        <f>VLOOKUP(B282,PEX_price_12_2021!B:F,5,0)</f>
        <v>#N/A</v>
      </c>
      <c r="F282" s="55" t="e">
        <f t="shared" si="27"/>
        <v>#N/A</v>
      </c>
      <c r="G282" s="56" t="e">
        <f>VLOOKUP(B282,PEX_price_12_2021!B:G,6,0)</f>
        <v>#N/A</v>
      </c>
      <c r="H282" s="56" t="e">
        <f>VLOOKUP(B282,PEX_price_12_2021!B:G,4,0)</f>
        <v>#N/A</v>
      </c>
      <c r="I282" s="56" t="e">
        <f>VLOOKUP(B282,PEX_price_12_2021!B:G,3,0)</f>
        <v>#N/A</v>
      </c>
      <c r="J282" s="57"/>
      <c r="K282" s="58" t="e">
        <f t="shared" si="25"/>
        <v>#N/A</v>
      </c>
      <c r="L282" s="59" t="e">
        <f t="shared" si="24"/>
        <v>#N/A</v>
      </c>
      <c r="M282" s="60">
        <f t="shared" si="29"/>
        <v>0</v>
      </c>
      <c r="N282" s="61" t="e">
        <f>IF(OR($B282=PEX_price_12_2021!$B$153,$B282=PEX_price_12_2021!$B$154,$B282=PEX_price_12_2021!$B$155,$B282=PEX_price_12_2021!$B$156,$B282=PEX_price_12_2021!$B$157,$B282=PEX_price_12_2021!$B$158,$B282=PEX_price_12_2021!$B$159,$B282=PEX_price_12_2021!$B$160,$B282=PEX_price_12_2021!$B$161,$B282=PEX_price_12_2021!$B$162,$B282=PEX_price_12_2021!$B$163,$B282=PEX_price_12_2021!$B$164,$B282=PEX_price_12_2021!$B$165,$B282=PEX_price_12_2021!$B$166,$B282=PEX_price_12_2021!$B$167,$B282=PEX_price_12_2021!$B$168,$B282=PEX_price_12_2021!$B$169,$B282=PEX_price_12_2021!$B$170,$B282=PEX_price_12_2021!$B$171,$B282=PEX_price_12_2021!$B$184,$B282=PEX_price_12_2021!$B$185,$B282=PEX_price_12_2021!$B$186,$B282=PEX_price_12_2021!$B$187),$F282*(1-$F$6),(IF(OR($B282=PEX_price_12_2021!$B$5,$B282=PEX_price_12_2021!$B$6,$B282=PEX_price_12_2021!$B$7,$B282=PEX_price_12_2021!$B$8,$B282=PEX_price_12_2021!$B$9,$B282=PEX_price_12_2021!$B$10,$B282=PEX_price_12_2021!$B$11,$B282=PEX_price_12_2021!$B$12,$B282=PEX_price_12_2021!$B$13,$B282=PEX_price_12_2021!$B$14,$B282=PEX_price_12_2021!$B$15,$B282=PEX_price_12_2021!$B$16,$B282=PEX_price_12_2021!$B$17),$F282*(1-$F$4),$F282*(1-$F$5))))</f>
        <v>#N/A</v>
      </c>
      <c r="O282" s="17"/>
      <c r="P282" s="17"/>
      <c r="Q282" s="17"/>
      <c r="V282" s="47" t="e">
        <f>IF(G282='[1]Прайс 2017'!$G$9,L282,0)</f>
        <v>#N/A</v>
      </c>
      <c r="W282" s="38">
        <f t="shared" si="28"/>
        <v>0</v>
      </c>
    </row>
    <row r="283" spans="1:23">
      <c r="A283" s="36">
        <v>269</v>
      </c>
      <c r="B283" s="6"/>
      <c r="C283" s="37">
        <f t="shared" si="26"/>
        <v>2</v>
      </c>
      <c r="D283" s="53" t="e">
        <f>VLOOKUP($C283,PEX_price_12_2021!$B$5:$G$187,2,0)</f>
        <v>#N/A</v>
      </c>
      <c r="E283" s="54" t="e">
        <f>VLOOKUP(B283,PEX_price_12_2021!B:F,5,0)</f>
        <v>#N/A</v>
      </c>
      <c r="F283" s="55" t="e">
        <f t="shared" si="27"/>
        <v>#N/A</v>
      </c>
      <c r="G283" s="56" t="e">
        <f>VLOOKUP(B283,PEX_price_12_2021!B:G,6,0)</f>
        <v>#N/A</v>
      </c>
      <c r="H283" s="56" t="e">
        <f>VLOOKUP(B283,PEX_price_12_2021!B:G,4,0)</f>
        <v>#N/A</v>
      </c>
      <c r="I283" s="56" t="e">
        <f>VLOOKUP(B283,PEX_price_12_2021!B:G,3,0)</f>
        <v>#N/A</v>
      </c>
      <c r="J283" s="57"/>
      <c r="K283" s="58" t="e">
        <f t="shared" si="25"/>
        <v>#N/A</v>
      </c>
      <c r="L283" s="59" t="e">
        <f t="shared" si="24"/>
        <v>#N/A</v>
      </c>
      <c r="M283" s="60">
        <f t="shared" si="29"/>
        <v>0</v>
      </c>
      <c r="N283" s="61" t="e">
        <f>IF(OR($B283=PEX_price_12_2021!$B$153,$B283=PEX_price_12_2021!$B$154,$B283=PEX_price_12_2021!$B$155,$B283=PEX_price_12_2021!$B$156,$B283=PEX_price_12_2021!$B$157,$B283=PEX_price_12_2021!$B$158,$B283=PEX_price_12_2021!$B$159,$B283=PEX_price_12_2021!$B$160,$B283=PEX_price_12_2021!$B$161,$B283=PEX_price_12_2021!$B$162,$B283=PEX_price_12_2021!$B$163,$B283=PEX_price_12_2021!$B$164,$B283=PEX_price_12_2021!$B$165,$B283=PEX_price_12_2021!$B$166,$B283=PEX_price_12_2021!$B$167,$B283=PEX_price_12_2021!$B$168,$B283=PEX_price_12_2021!$B$169,$B283=PEX_price_12_2021!$B$170,$B283=PEX_price_12_2021!$B$171,$B283=PEX_price_12_2021!$B$184,$B283=PEX_price_12_2021!$B$185,$B283=PEX_price_12_2021!$B$186,$B283=PEX_price_12_2021!$B$187),$F283*(1-$F$6),(IF(OR($B283=PEX_price_12_2021!$B$5,$B283=PEX_price_12_2021!$B$6,$B283=PEX_price_12_2021!$B$7,$B283=PEX_price_12_2021!$B$8,$B283=PEX_price_12_2021!$B$9,$B283=PEX_price_12_2021!$B$10,$B283=PEX_price_12_2021!$B$11,$B283=PEX_price_12_2021!$B$12,$B283=PEX_price_12_2021!$B$13,$B283=PEX_price_12_2021!$B$14,$B283=PEX_price_12_2021!$B$15,$B283=PEX_price_12_2021!$B$16,$B283=PEX_price_12_2021!$B$17),$F283*(1-$F$4),$F283*(1-$F$5))))</f>
        <v>#N/A</v>
      </c>
      <c r="O283" s="17"/>
      <c r="P283" s="17"/>
      <c r="Q283" s="17"/>
      <c r="V283" s="47" t="e">
        <f>IF(G283='[1]Прайс 2017'!$G$9,L283,0)</f>
        <v>#N/A</v>
      </c>
      <c r="W283" s="38">
        <f t="shared" si="28"/>
        <v>0</v>
      </c>
    </row>
    <row r="284" spans="1:23">
      <c r="A284" s="36">
        <v>270</v>
      </c>
      <c r="B284" s="3"/>
      <c r="C284" s="37">
        <f t="shared" si="26"/>
        <v>2</v>
      </c>
      <c r="D284" s="53" t="e">
        <f>VLOOKUP($C284,PEX_price_12_2021!$B$5:$G$187,2,0)</f>
        <v>#N/A</v>
      </c>
      <c r="E284" s="54" t="e">
        <f>VLOOKUP(B284,PEX_price_12_2021!B:F,5,0)</f>
        <v>#N/A</v>
      </c>
      <c r="F284" s="55" t="e">
        <f t="shared" si="27"/>
        <v>#N/A</v>
      </c>
      <c r="G284" s="56" t="e">
        <f>VLOOKUP(B284,PEX_price_12_2021!B:G,6,0)</f>
        <v>#N/A</v>
      </c>
      <c r="H284" s="56" t="e">
        <f>VLOOKUP(B284,PEX_price_12_2021!B:G,4,0)</f>
        <v>#N/A</v>
      </c>
      <c r="I284" s="56" t="e">
        <f>VLOOKUP(B284,PEX_price_12_2021!B:G,3,0)</f>
        <v>#N/A</v>
      </c>
      <c r="J284" s="57"/>
      <c r="K284" s="58" t="e">
        <f t="shared" si="25"/>
        <v>#N/A</v>
      </c>
      <c r="L284" s="59" t="e">
        <f t="shared" si="24"/>
        <v>#N/A</v>
      </c>
      <c r="M284" s="60">
        <f t="shared" si="29"/>
        <v>0</v>
      </c>
      <c r="N284" s="61" t="e">
        <f>IF(OR($B284=PEX_price_12_2021!$B$153,$B284=PEX_price_12_2021!$B$154,$B284=PEX_price_12_2021!$B$155,$B284=PEX_price_12_2021!$B$156,$B284=PEX_price_12_2021!$B$157,$B284=PEX_price_12_2021!$B$158,$B284=PEX_price_12_2021!$B$159,$B284=PEX_price_12_2021!$B$160,$B284=PEX_price_12_2021!$B$161,$B284=PEX_price_12_2021!$B$162,$B284=PEX_price_12_2021!$B$163,$B284=PEX_price_12_2021!$B$164,$B284=PEX_price_12_2021!$B$165,$B284=PEX_price_12_2021!$B$166,$B284=PEX_price_12_2021!$B$167,$B284=PEX_price_12_2021!$B$168,$B284=PEX_price_12_2021!$B$169,$B284=PEX_price_12_2021!$B$170,$B284=PEX_price_12_2021!$B$171,$B284=PEX_price_12_2021!$B$184,$B284=PEX_price_12_2021!$B$185,$B284=PEX_price_12_2021!$B$186,$B284=PEX_price_12_2021!$B$187),$F284*(1-$F$6),(IF(OR($B284=PEX_price_12_2021!$B$5,$B284=PEX_price_12_2021!$B$6,$B284=PEX_price_12_2021!$B$7,$B284=PEX_price_12_2021!$B$8,$B284=PEX_price_12_2021!$B$9,$B284=PEX_price_12_2021!$B$10,$B284=PEX_price_12_2021!$B$11,$B284=PEX_price_12_2021!$B$12,$B284=PEX_price_12_2021!$B$13,$B284=PEX_price_12_2021!$B$14,$B284=PEX_price_12_2021!$B$15,$B284=PEX_price_12_2021!$B$16,$B284=PEX_price_12_2021!$B$17),$F284*(1-$F$4),$F284*(1-$F$5))))</f>
        <v>#N/A</v>
      </c>
      <c r="O284" s="17"/>
      <c r="P284" s="17"/>
      <c r="Q284" s="17"/>
      <c r="V284" s="47" t="e">
        <f>IF(G284='[1]Прайс 2017'!$G$9,L284,0)</f>
        <v>#N/A</v>
      </c>
      <c r="W284" s="38">
        <f t="shared" si="28"/>
        <v>0</v>
      </c>
    </row>
    <row r="285" spans="1:23">
      <c r="A285" s="36">
        <v>271</v>
      </c>
      <c r="B285" s="3"/>
      <c r="C285" s="37">
        <f t="shared" si="26"/>
        <v>2</v>
      </c>
      <c r="D285" s="53" t="e">
        <f>VLOOKUP($C285,PEX_price_12_2021!$B$5:$G$187,2,0)</f>
        <v>#N/A</v>
      </c>
      <c r="E285" s="54" t="e">
        <f>VLOOKUP(B285,PEX_price_12_2021!B:F,5,0)</f>
        <v>#N/A</v>
      </c>
      <c r="F285" s="55" t="e">
        <f t="shared" si="27"/>
        <v>#N/A</v>
      </c>
      <c r="G285" s="56" t="e">
        <f>VLOOKUP(B285,PEX_price_12_2021!B:G,6,0)</f>
        <v>#N/A</v>
      </c>
      <c r="H285" s="56" t="e">
        <f>VLOOKUP(B285,PEX_price_12_2021!B:G,4,0)</f>
        <v>#N/A</v>
      </c>
      <c r="I285" s="56" t="e">
        <f>VLOOKUP(B285,PEX_price_12_2021!B:G,3,0)</f>
        <v>#N/A</v>
      </c>
      <c r="J285" s="57"/>
      <c r="K285" s="58" t="e">
        <f t="shared" si="25"/>
        <v>#N/A</v>
      </c>
      <c r="L285" s="59" t="e">
        <f t="shared" si="24"/>
        <v>#N/A</v>
      </c>
      <c r="M285" s="60">
        <f t="shared" si="29"/>
        <v>0</v>
      </c>
      <c r="N285" s="61" t="e">
        <f>IF(OR($B285=PEX_price_12_2021!$B$153,$B285=PEX_price_12_2021!$B$154,$B285=PEX_price_12_2021!$B$155,$B285=PEX_price_12_2021!$B$156,$B285=PEX_price_12_2021!$B$157,$B285=PEX_price_12_2021!$B$158,$B285=PEX_price_12_2021!$B$159,$B285=PEX_price_12_2021!$B$160,$B285=PEX_price_12_2021!$B$161,$B285=PEX_price_12_2021!$B$162,$B285=PEX_price_12_2021!$B$163,$B285=PEX_price_12_2021!$B$164,$B285=PEX_price_12_2021!$B$165,$B285=PEX_price_12_2021!$B$166,$B285=PEX_price_12_2021!$B$167,$B285=PEX_price_12_2021!$B$168,$B285=PEX_price_12_2021!$B$169,$B285=PEX_price_12_2021!$B$170,$B285=PEX_price_12_2021!$B$171,$B285=PEX_price_12_2021!$B$184,$B285=PEX_price_12_2021!$B$185,$B285=PEX_price_12_2021!$B$186,$B285=PEX_price_12_2021!$B$187),$F285*(1-$F$6),(IF(OR($B285=PEX_price_12_2021!$B$5,$B285=PEX_price_12_2021!$B$6,$B285=PEX_price_12_2021!$B$7,$B285=PEX_price_12_2021!$B$8,$B285=PEX_price_12_2021!$B$9,$B285=PEX_price_12_2021!$B$10,$B285=PEX_price_12_2021!$B$11,$B285=PEX_price_12_2021!$B$12,$B285=PEX_price_12_2021!$B$13,$B285=PEX_price_12_2021!$B$14,$B285=PEX_price_12_2021!$B$15,$B285=PEX_price_12_2021!$B$16,$B285=PEX_price_12_2021!$B$17),$F285*(1-$F$4),$F285*(1-$F$5))))</f>
        <v>#N/A</v>
      </c>
      <c r="O285" s="17"/>
      <c r="P285" s="17"/>
      <c r="Q285" s="17"/>
      <c r="V285" s="47" t="e">
        <f>IF(G285='[1]Прайс 2017'!$G$9,L285,0)</f>
        <v>#N/A</v>
      </c>
      <c r="W285" s="38">
        <f t="shared" si="28"/>
        <v>0</v>
      </c>
    </row>
    <row r="286" spans="1:23">
      <c r="A286" s="36">
        <v>272</v>
      </c>
      <c r="B286" s="3"/>
      <c r="C286" s="37">
        <f t="shared" si="26"/>
        <v>2</v>
      </c>
      <c r="D286" s="53" t="e">
        <f>VLOOKUP($C286,PEX_price_12_2021!$B$5:$G$187,2,0)</f>
        <v>#N/A</v>
      </c>
      <c r="E286" s="54" t="e">
        <f>VLOOKUP(B286,PEX_price_12_2021!B:F,5,0)</f>
        <v>#N/A</v>
      </c>
      <c r="F286" s="55" t="e">
        <f t="shared" si="27"/>
        <v>#N/A</v>
      </c>
      <c r="G286" s="56" t="e">
        <f>VLOOKUP(B286,PEX_price_12_2021!B:G,6,0)</f>
        <v>#N/A</v>
      </c>
      <c r="H286" s="56" t="e">
        <f>VLOOKUP(B286,PEX_price_12_2021!B:G,4,0)</f>
        <v>#N/A</v>
      </c>
      <c r="I286" s="56" t="e">
        <f>VLOOKUP(B286,PEX_price_12_2021!B:G,3,0)</f>
        <v>#N/A</v>
      </c>
      <c r="J286" s="57"/>
      <c r="K286" s="58" t="e">
        <f t="shared" si="25"/>
        <v>#N/A</v>
      </c>
      <c r="L286" s="59" t="e">
        <f t="shared" si="24"/>
        <v>#N/A</v>
      </c>
      <c r="M286" s="60">
        <f t="shared" si="29"/>
        <v>0</v>
      </c>
      <c r="N286" s="61" t="e">
        <f>IF(OR($B286=PEX_price_12_2021!$B$153,$B286=PEX_price_12_2021!$B$154,$B286=PEX_price_12_2021!$B$155,$B286=PEX_price_12_2021!$B$156,$B286=PEX_price_12_2021!$B$157,$B286=PEX_price_12_2021!$B$158,$B286=PEX_price_12_2021!$B$159,$B286=PEX_price_12_2021!$B$160,$B286=PEX_price_12_2021!$B$161,$B286=PEX_price_12_2021!$B$162,$B286=PEX_price_12_2021!$B$163,$B286=PEX_price_12_2021!$B$164,$B286=PEX_price_12_2021!$B$165,$B286=PEX_price_12_2021!$B$166,$B286=PEX_price_12_2021!$B$167,$B286=PEX_price_12_2021!$B$168,$B286=PEX_price_12_2021!$B$169,$B286=PEX_price_12_2021!$B$170,$B286=PEX_price_12_2021!$B$171,$B286=PEX_price_12_2021!$B$184,$B286=PEX_price_12_2021!$B$185,$B286=PEX_price_12_2021!$B$186,$B286=PEX_price_12_2021!$B$187),$F286*(1-$F$6),(IF(OR($B286=PEX_price_12_2021!$B$5,$B286=PEX_price_12_2021!$B$6,$B286=PEX_price_12_2021!$B$7,$B286=PEX_price_12_2021!$B$8,$B286=PEX_price_12_2021!$B$9,$B286=PEX_price_12_2021!$B$10,$B286=PEX_price_12_2021!$B$11,$B286=PEX_price_12_2021!$B$12,$B286=PEX_price_12_2021!$B$13,$B286=PEX_price_12_2021!$B$14,$B286=PEX_price_12_2021!$B$15,$B286=PEX_price_12_2021!$B$16,$B286=PEX_price_12_2021!$B$17),$F286*(1-$F$4),$F286*(1-$F$5))))</f>
        <v>#N/A</v>
      </c>
      <c r="O286" s="17"/>
      <c r="P286" s="17"/>
      <c r="Q286" s="17"/>
      <c r="V286" s="47" t="e">
        <f>IF(G286='[1]Прайс 2017'!$G$9,L286,0)</f>
        <v>#N/A</v>
      </c>
      <c r="W286" s="38">
        <f t="shared" si="28"/>
        <v>0</v>
      </c>
    </row>
    <row r="287" spans="1:23">
      <c r="A287" s="36">
        <v>273</v>
      </c>
      <c r="B287" s="3"/>
      <c r="C287" s="37">
        <f t="shared" si="26"/>
        <v>2</v>
      </c>
      <c r="D287" s="53" t="e">
        <f>VLOOKUP($C287,PEX_price_12_2021!$B$5:$G$187,2,0)</f>
        <v>#N/A</v>
      </c>
      <c r="E287" s="54" t="e">
        <f>VLOOKUP(B287,PEX_price_12_2021!B:F,5,0)</f>
        <v>#N/A</v>
      </c>
      <c r="F287" s="55" t="e">
        <f t="shared" si="27"/>
        <v>#N/A</v>
      </c>
      <c r="G287" s="56" t="e">
        <f>VLOOKUP(B287,PEX_price_12_2021!B:G,6,0)</f>
        <v>#N/A</v>
      </c>
      <c r="H287" s="56" t="e">
        <f>VLOOKUP(B287,PEX_price_12_2021!B:G,4,0)</f>
        <v>#N/A</v>
      </c>
      <c r="I287" s="56" t="e">
        <f>VLOOKUP(B287,PEX_price_12_2021!B:G,3,0)</f>
        <v>#N/A</v>
      </c>
      <c r="J287" s="57"/>
      <c r="K287" s="58" t="e">
        <f t="shared" si="25"/>
        <v>#N/A</v>
      </c>
      <c r="L287" s="59" t="e">
        <f t="shared" si="24"/>
        <v>#N/A</v>
      </c>
      <c r="M287" s="60">
        <f t="shared" si="29"/>
        <v>0</v>
      </c>
      <c r="N287" s="61" t="e">
        <f>IF(OR($B287=PEX_price_12_2021!$B$153,$B287=PEX_price_12_2021!$B$154,$B287=PEX_price_12_2021!$B$155,$B287=PEX_price_12_2021!$B$156,$B287=PEX_price_12_2021!$B$157,$B287=PEX_price_12_2021!$B$158,$B287=PEX_price_12_2021!$B$159,$B287=PEX_price_12_2021!$B$160,$B287=PEX_price_12_2021!$B$161,$B287=PEX_price_12_2021!$B$162,$B287=PEX_price_12_2021!$B$163,$B287=PEX_price_12_2021!$B$164,$B287=PEX_price_12_2021!$B$165,$B287=PEX_price_12_2021!$B$166,$B287=PEX_price_12_2021!$B$167,$B287=PEX_price_12_2021!$B$168,$B287=PEX_price_12_2021!$B$169,$B287=PEX_price_12_2021!$B$170,$B287=PEX_price_12_2021!$B$171,$B287=PEX_price_12_2021!$B$184,$B287=PEX_price_12_2021!$B$185,$B287=PEX_price_12_2021!$B$186,$B287=PEX_price_12_2021!$B$187),$F287*(1-$F$6),(IF(OR($B287=PEX_price_12_2021!$B$5,$B287=PEX_price_12_2021!$B$6,$B287=PEX_price_12_2021!$B$7,$B287=PEX_price_12_2021!$B$8,$B287=PEX_price_12_2021!$B$9,$B287=PEX_price_12_2021!$B$10,$B287=PEX_price_12_2021!$B$11,$B287=PEX_price_12_2021!$B$12,$B287=PEX_price_12_2021!$B$13,$B287=PEX_price_12_2021!$B$14,$B287=PEX_price_12_2021!$B$15,$B287=PEX_price_12_2021!$B$16,$B287=PEX_price_12_2021!$B$17),$F287*(1-$F$4),$F287*(1-$F$5))))</f>
        <v>#N/A</v>
      </c>
      <c r="O287" s="17"/>
      <c r="P287" s="17"/>
      <c r="Q287" s="17"/>
      <c r="V287" s="47" t="e">
        <f>IF(G287='[1]Прайс 2017'!$G$9,L287,0)</f>
        <v>#N/A</v>
      </c>
      <c r="W287" s="38">
        <f t="shared" si="28"/>
        <v>0</v>
      </c>
    </row>
    <row r="288" spans="1:23">
      <c r="A288" s="36">
        <v>274</v>
      </c>
      <c r="B288" s="3"/>
      <c r="C288" s="37">
        <f t="shared" si="26"/>
        <v>2</v>
      </c>
      <c r="D288" s="53" t="e">
        <f>VLOOKUP($C288,PEX_price_12_2021!$B$5:$G$187,2,0)</f>
        <v>#N/A</v>
      </c>
      <c r="E288" s="54" t="e">
        <f>VLOOKUP(B288,PEX_price_12_2021!B:F,5,0)</f>
        <v>#N/A</v>
      </c>
      <c r="F288" s="55" t="e">
        <f t="shared" si="27"/>
        <v>#N/A</v>
      </c>
      <c r="G288" s="56" t="e">
        <f>VLOOKUP(B288,PEX_price_12_2021!B:G,6,0)</f>
        <v>#N/A</v>
      </c>
      <c r="H288" s="56" t="e">
        <f>VLOOKUP(B288,PEX_price_12_2021!B:G,4,0)</f>
        <v>#N/A</v>
      </c>
      <c r="I288" s="56" t="e">
        <f>VLOOKUP(B288,PEX_price_12_2021!B:G,3,0)</f>
        <v>#N/A</v>
      </c>
      <c r="J288" s="57"/>
      <c r="K288" s="58" t="e">
        <f t="shared" si="25"/>
        <v>#N/A</v>
      </c>
      <c r="L288" s="59" t="e">
        <f t="shared" si="24"/>
        <v>#N/A</v>
      </c>
      <c r="M288" s="60">
        <f t="shared" si="29"/>
        <v>0</v>
      </c>
      <c r="N288" s="61" t="e">
        <f>IF(OR($B288=PEX_price_12_2021!$B$153,$B288=PEX_price_12_2021!$B$154,$B288=PEX_price_12_2021!$B$155,$B288=PEX_price_12_2021!$B$156,$B288=PEX_price_12_2021!$B$157,$B288=PEX_price_12_2021!$B$158,$B288=PEX_price_12_2021!$B$159,$B288=PEX_price_12_2021!$B$160,$B288=PEX_price_12_2021!$B$161,$B288=PEX_price_12_2021!$B$162,$B288=PEX_price_12_2021!$B$163,$B288=PEX_price_12_2021!$B$164,$B288=PEX_price_12_2021!$B$165,$B288=PEX_price_12_2021!$B$166,$B288=PEX_price_12_2021!$B$167,$B288=PEX_price_12_2021!$B$168,$B288=PEX_price_12_2021!$B$169,$B288=PEX_price_12_2021!$B$170,$B288=PEX_price_12_2021!$B$171,$B288=PEX_price_12_2021!$B$184,$B288=PEX_price_12_2021!$B$185,$B288=PEX_price_12_2021!$B$186,$B288=PEX_price_12_2021!$B$187),$F288*(1-$F$6),(IF(OR($B288=PEX_price_12_2021!$B$5,$B288=PEX_price_12_2021!$B$6,$B288=PEX_price_12_2021!$B$7,$B288=PEX_price_12_2021!$B$8,$B288=PEX_price_12_2021!$B$9,$B288=PEX_price_12_2021!$B$10,$B288=PEX_price_12_2021!$B$11,$B288=PEX_price_12_2021!$B$12,$B288=PEX_price_12_2021!$B$13,$B288=PEX_price_12_2021!$B$14,$B288=PEX_price_12_2021!$B$15,$B288=PEX_price_12_2021!$B$16,$B288=PEX_price_12_2021!$B$17),$F288*(1-$F$4),$F288*(1-$F$5))))</f>
        <v>#N/A</v>
      </c>
      <c r="O288" s="17"/>
      <c r="P288" s="17"/>
      <c r="Q288" s="17"/>
      <c r="V288" s="47" t="e">
        <f>IF(G288='[1]Прайс 2017'!$G$9,L288,0)</f>
        <v>#N/A</v>
      </c>
      <c r="W288" s="38">
        <f t="shared" si="28"/>
        <v>0</v>
      </c>
    </row>
    <row r="289" spans="1:23">
      <c r="A289" s="36">
        <v>275</v>
      </c>
      <c r="B289" s="3"/>
      <c r="C289" s="37">
        <f t="shared" si="26"/>
        <v>2</v>
      </c>
      <c r="D289" s="53" t="e">
        <f>VLOOKUP($C289,PEX_price_12_2021!$B$5:$G$187,2,0)</f>
        <v>#N/A</v>
      </c>
      <c r="E289" s="54" t="e">
        <f>VLOOKUP(B289,PEX_price_12_2021!B:F,5,0)</f>
        <v>#N/A</v>
      </c>
      <c r="F289" s="55" t="e">
        <f t="shared" si="27"/>
        <v>#N/A</v>
      </c>
      <c r="G289" s="56" t="e">
        <f>VLOOKUP(B289,PEX_price_12_2021!B:G,6,0)</f>
        <v>#N/A</v>
      </c>
      <c r="H289" s="56" t="e">
        <f>VLOOKUP(B289,PEX_price_12_2021!B:G,4,0)</f>
        <v>#N/A</v>
      </c>
      <c r="I289" s="56" t="e">
        <f>VLOOKUP(B289,PEX_price_12_2021!B:G,3,0)</f>
        <v>#N/A</v>
      </c>
      <c r="J289" s="57"/>
      <c r="K289" s="58" t="e">
        <f t="shared" si="25"/>
        <v>#N/A</v>
      </c>
      <c r="L289" s="59" t="e">
        <f t="shared" si="24"/>
        <v>#N/A</v>
      </c>
      <c r="M289" s="60">
        <f t="shared" si="29"/>
        <v>0</v>
      </c>
      <c r="N289" s="61" t="e">
        <f>IF(OR($B289=PEX_price_12_2021!$B$153,$B289=PEX_price_12_2021!$B$154,$B289=PEX_price_12_2021!$B$155,$B289=PEX_price_12_2021!$B$156,$B289=PEX_price_12_2021!$B$157,$B289=PEX_price_12_2021!$B$158,$B289=PEX_price_12_2021!$B$159,$B289=PEX_price_12_2021!$B$160,$B289=PEX_price_12_2021!$B$161,$B289=PEX_price_12_2021!$B$162,$B289=PEX_price_12_2021!$B$163,$B289=PEX_price_12_2021!$B$164,$B289=PEX_price_12_2021!$B$165,$B289=PEX_price_12_2021!$B$166,$B289=PEX_price_12_2021!$B$167,$B289=PEX_price_12_2021!$B$168,$B289=PEX_price_12_2021!$B$169,$B289=PEX_price_12_2021!$B$170,$B289=PEX_price_12_2021!$B$171,$B289=PEX_price_12_2021!$B$184,$B289=PEX_price_12_2021!$B$185,$B289=PEX_price_12_2021!$B$186,$B289=PEX_price_12_2021!$B$187),$F289*(1-$F$6),(IF(OR($B289=PEX_price_12_2021!$B$5,$B289=PEX_price_12_2021!$B$6,$B289=PEX_price_12_2021!$B$7,$B289=PEX_price_12_2021!$B$8,$B289=PEX_price_12_2021!$B$9,$B289=PEX_price_12_2021!$B$10,$B289=PEX_price_12_2021!$B$11,$B289=PEX_price_12_2021!$B$12,$B289=PEX_price_12_2021!$B$13,$B289=PEX_price_12_2021!$B$14,$B289=PEX_price_12_2021!$B$15,$B289=PEX_price_12_2021!$B$16,$B289=PEX_price_12_2021!$B$17),$F289*(1-$F$4),$F289*(1-$F$5))))</f>
        <v>#N/A</v>
      </c>
      <c r="O289" s="17"/>
      <c r="P289" s="17"/>
      <c r="Q289" s="17"/>
      <c r="V289" s="47" t="e">
        <f>IF(G289='[1]Прайс 2017'!$G$9,L289,0)</f>
        <v>#N/A</v>
      </c>
      <c r="W289" s="38">
        <f t="shared" si="28"/>
        <v>0</v>
      </c>
    </row>
    <row r="290" spans="1:23">
      <c r="A290" s="36">
        <v>276</v>
      </c>
      <c r="B290" s="3"/>
      <c r="C290" s="37">
        <f t="shared" si="26"/>
        <v>2</v>
      </c>
      <c r="D290" s="53" t="e">
        <f>VLOOKUP($C290,PEX_price_12_2021!$B$5:$G$187,2,0)</f>
        <v>#N/A</v>
      </c>
      <c r="E290" s="54" t="e">
        <f>VLOOKUP(B290,PEX_price_12_2021!B:F,5,0)</f>
        <v>#N/A</v>
      </c>
      <c r="F290" s="55" t="e">
        <f t="shared" si="27"/>
        <v>#N/A</v>
      </c>
      <c r="G290" s="56" t="e">
        <f>VLOOKUP(B290,PEX_price_12_2021!B:G,6,0)</f>
        <v>#N/A</v>
      </c>
      <c r="H290" s="56" t="e">
        <f>VLOOKUP(B290,PEX_price_12_2021!B:G,4,0)</f>
        <v>#N/A</v>
      </c>
      <c r="I290" s="56" t="e">
        <f>VLOOKUP(B290,PEX_price_12_2021!B:G,3,0)</f>
        <v>#N/A</v>
      </c>
      <c r="J290" s="57"/>
      <c r="K290" s="58" t="e">
        <f t="shared" si="25"/>
        <v>#N/A</v>
      </c>
      <c r="L290" s="59" t="e">
        <f t="shared" si="24"/>
        <v>#N/A</v>
      </c>
      <c r="M290" s="60">
        <f t="shared" si="29"/>
        <v>0</v>
      </c>
      <c r="N290" s="61" t="e">
        <f>IF(OR($B290=PEX_price_12_2021!$B$153,$B290=PEX_price_12_2021!$B$154,$B290=PEX_price_12_2021!$B$155,$B290=PEX_price_12_2021!$B$156,$B290=PEX_price_12_2021!$B$157,$B290=PEX_price_12_2021!$B$158,$B290=PEX_price_12_2021!$B$159,$B290=PEX_price_12_2021!$B$160,$B290=PEX_price_12_2021!$B$161,$B290=PEX_price_12_2021!$B$162,$B290=PEX_price_12_2021!$B$163,$B290=PEX_price_12_2021!$B$164,$B290=PEX_price_12_2021!$B$165,$B290=PEX_price_12_2021!$B$166,$B290=PEX_price_12_2021!$B$167,$B290=PEX_price_12_2021!$B$168,$B290=PEX_price_12_2021!$B$169,$B290=PEX_price_12_2021!$B$170,$B290=PEX_price_12_2021!$B$171,$B290=PEX_price_12_2021!$B$184,$B290=PEX_price_12_2021!$B$185,$B290=PEX_price_12_2021!$B$186,$B290=PEX_price_12_2021!$B$187),$F290*(1-$F$6),(IF(OR($B290=PEX_price_12_2021!$B$5,$B290=PEX_price_12_2021!$B$6,$B290=PEX_price_12_2021!$B$7,$B290=PEX_price_12_2021!$B$8,$B290=PEX_price_12_2021!$B$9,$B290=PEX_price_12_2021!$B$10,$B290=PEX_price_12_2021!$B$11,$B290=PEX_price_12_2021!$B$12,$B290=PEX_price_12_2021!$B$13,$B290=PEX_price_12_2021!$B$14,$B290=PEX_price_12_2021!$B$15,$B290=PEX_price_12_2021!$B$16,$B290=PEX_price_12_2021!$B$17),$F290*(1-$F$4),$F290*(1-$F$5))))</f>
        <v>#N/A</v>
      </c>
      <c r="O290" s="17"/>
      <c r="P290" s="17"/>
      <c r="Q290" s="17"/>
      <c r="V290" s="47" t="e">
        <f>IF(G290='[1]Прайс 2017'!$G$9,L290,0)</f>
        <v>#N/A</v>
      </c>
      <c r="W290" s="38">
        <f t="shared" si="28"/>
        <v>0</v>
      </c>
    </row>
    <row r="291" spans="1:23">
      <c r="A291" s="36">
        <v>277</v>
      </c>
      <c r="B291" s="3"/>
      <c r="C291" s="37">
        <f t="shared" si="26"/>
        <v>2</v>
      </c>
      <c r="D291" s="53" t="e">
        <f>VLOOKUP($C291,PEX_price_12_2021!$B$5:$G$187,2,0)</f>
        <v>#N/A</v>
      </c>
      <c r="E291" s="54" t="e">
        <f>VLOOKUP(B291,PEX_price_12_2021!B:F,5,0)</f>
        <v>#N/A</v>
      </c>
      <c r="F291" s="55" t="e">
        <f t="shared" si="27"/>
        <v>#N/A</v>
      </c>
      <c r="G291" s="56" t="e">
        <f>VLOOKUP(B291,PEX_price_12_2021!B:G,6,0)</f>
        <v>#N/A</v>
      </c>
      <c r="H291" s="56" t="e">
        <f>VLOOKUP(B291,PEX_price_12_2021!B:G,4,0)</f>
        <v>#N/A</v>
      </c>
      <c r="I291" s="56" t="e">
        <f>VLOOKUP(B291,PEX_price_12_2021!B:G,3,0)</f>
        <v>#N/A</v>
      </c>
      <c r="J291" s="57"/>
      <c r="K291" s="58" t="e">
        <f t="shared" si="25"/>
        <v>#N/A</v>
      </c>
      <c r="L291" s="59" t="e">
        <f t="shared" si="24"/>
        <v>#N/A</v>
      </c>
      <c r="M291" s="60">
        <f t="shared" si="29"/>
        <v>0</v>
      </c>
      <c r="N291" s="61" t="e">
        <f>IF(OR($B291=PEX_price_12_2021!$B$153,$B291=PEX_price_12_2021!$B$154,$B291=PEX_price_12_2021!$B$155,$B291=PEX_price_12_2021!$B$156,$B291=PEX_price_12_2021!$B$157,$B291=PEX_price_12_2021!$B$158,$B291=PEX_price_12_2021!$B$159,$B291=PEX_price_12_2021!$B$160,$B291=PEX_price_12_2021!$B$161,$B291=PEX_price_12_2021!$B$162,$B291=PEX_price_12_2021!$B$163,$B291=PEX_price_12_2021!$B$164,$B291=PEX_price_12_2021!$B$165,$B291=PEX_price_12_2021!$B$166,$B291=PEX_price_12_2021!$B$167,$B291=PEX_price_12_2021!$B$168,$B291=PEX_price_12_2021!$B$169,$B291=PEX_price_12_2021!$B$170,$B291=PEX_price_12_2021!$B$171,$B291=PEX_price_12_2021!$B$184,$B291=PEX_price_12_2021!$B$185,$B291=PEX_price_12_2021!$B$186,$B291=PEX_price_12_2021!$B$187),$F291*(1-$F$6),(IF(OR($B291=PEX_price_12_2021!$B$5,$B291=PEX_price_12_2021!$B$6,$B291=PEX_price_12_2021!$B$7,$B291=PEX_price_12_2021!$B$8,$B291=PEX_price_12_2021!$B$9,$B291=PEX_price_12_2021!$B$10,$B291=PEX_price_12_2021!$B$11,$B291=PEX_price_12_2021!$B$12,$B291=PEX_price_12_2021!$B$13,$B291=PEX_price_12_2021!$B$14,$B291=PEX_price_12_2021!$B$15,$B291=PEX_price_12_2021!$B$16,$B291=PEX_price_12_2021!$B$17),$F291*(1-$F$4),$F291*(1-$F$5))))</f>
        <v>#N/A</v>
      </c>
      <c r="O291" s="17"/>
      <c r="P291" s="17"/>
      <c r="Q291" s="17"/>
      <c r="V291" s="47" t="e">
        <f>IF(G291='[1]Прайс 2017'!$G$9,L291,0)</f>
        <v>#N/A</v>
      </c>
      <c r="W291" s="38">
        <f t="shared" si="28"/>
        <v>0</v>
      </c>
    </row>
    <row r="292" spans="1:23">
      <c r="A292" s="36">
        <v>278</v>
      </c>
      <c r="B292" s="3"/>
      <c r="C292" s="37">
        <f t="shared" si="26"/>
        <v>2</v>
      </c>
      <c r="D292" s="53" t="e">
        <f>VLOOKUP($C292,PEX_price_12_2021!$B$5:$G$187,2,0)</f>
        <v>#N/A</v>
      </c>
      <c r="E292" s="54" t="e">
        <f>VLOOKUP(B292,PEX_price_12_2021!B:F,5,0)</f>
        <v>#N/A</v>
      </c>
      <c r="F292" s="55" t="e">
        <f t="shared" si="27"/>
        <v>#N/A</v>
      </c>
      <c r="G292" s="56" t="e">
        <f>VLOOKUP(B292,PEX_price_12_2021!B:G,6,0)</f>
        <v>#N/A</v>
      </c>
      <c r="H292" s="56" t="e">
        <f>VLOOKUP(B292,PEX_price_12_2021!B:G,4,0)</f>
        <v>#N/A</v>
      </c>
      <c r="I292" s="56" t="e">
        <f>VLOOKUP(B292,PEX_price_12_2021!B:G,3,0)</f>
        <v>#N/A</v>
      </c>
      <c r="J292" s="57"/>
      <c r="K292" s="58" t="e">
        <f t="shared" si="25"/>
        <v>#N/A</v>
      </c>
      <c r="L292" s="59" t="e">
        <f t="shared" si="24"/>
        <v>#N/A</v>
      </c>
      <c r="M292" s="60">
        <f t="shared" si="29"/>
        <v>0</v>
      </c>
      <c r="N292" s="61" t="e">
        <f>IF(OR($B292=PEX_price_12_2021!$B$153,$B292=PEX_price_12_2021!$B$154,$B292=PEX_price_12_2021!$B$155,$B292=PEX_price_12_2021!$B$156,$B292=PEX_price_12_2021!$B$157,$B292=PEX_price_12_2021!$B$158,$B292=PEX_price_12_2021!$B$159,$B292=PEX_price_12_2021!$B$160,$B292=PEX_price_12_2021!$B$161,$B292=PEX_price_12_2021!$B$162,$B292=PEX_price_12_2021!$B$163,$B292=PEX_price_12_2021!$B$164,$B292=PEX_price_12_2021!$B$165,$B292=PEX_price_12_2021!$B$166,$B292=PEX_price_12_2021!$B$167,$B292=PEX_price_12_2021!$B$168,$B292=PEX_price_12_2021!$B$169,$B292=PEX_price_12_2021!$B$170,$B292=PEX_price_12_2021!$B$171,$B292=PEX_price_12_2021!$B$184,$B292=PEX_price_12_2021!$B$185,$B292=PEX_price_12_2021!$B$186,$B292=PEX_price_12_2021!$B$187),$F292*(1-$F$6),(IF(OR($B292=PEX_price_12_2021!$B$5,$B292=PEX_price_12_2021!$B$6,$B292=PEX_price_12_2021!$B$7,$B292=PEX_price_12_2021!$B$8,$B292=PEX_price_12_2021!$B$9,$B292=PEX_price_12_2021!$B$10,$B292=PEX_price_12_2021!$B$11,$B292=PEX_price_12_2021!$B$12,$B292=PEX_price_12_2021!$B$13,$B292=PEX_price_12_2021!$B$14,$B292=PEX_price_12_2021!$B$15,$B292=PEX_price_12_2021!$B$16,$B292=PEX_price_12_2021!$B$17),$F292*(1-$F$4),$F292*(1-$F$5))))</f>
        <v>#N/A</v>
      </c>
      <c r="O292" s="17"/>
      <c r="P292" s="17"/>
      <c r="Q292" s="17"/>
      <c r="V292" s="47" t="e">
        <f>IF(G292='[1]Прайс 2017'!$G$9,L292,0)</f>
        <v>#N/A</v>
      </c>
      <c r="W292" s="38">
        <f t="shared" si="28"/>
        <v>0</v>
      </c>
    </row>
    <row r="293" spans="1:23">
      <c r="A293" s="36">
        <v>279</v>
      </c>
      <c r="B293" s="3"/>
      <c r="C293" s="37">
        <f t="shared" si="26"/>
        <v>2</v>
      </c>
      <c r="D293" s="53" t="e">
        <f>VLOOKUP($C293,PEX_price_12_2021!$B$5:$G$187,2,0)</f>
        <v>#N/A</v>
      </c>
      <c r="E293" s="54" t="e">
        <f>VLOOKUP(B293,PEX_price_12_2021!B:F,5,0)</f>
        <v>#N/A</v>
      </c>
      <c r="F293" s="55" t="e">
        <f t="shared" si="27"/>
        <v>#N/A</v>
      </c>
      <c r="G293" s="56" t="e">
        <f>VLOOKUP(B293,PEX_price_12_2021!B:G,6,0)</f>
        <v>#N/A</v>
      </c>
      <c r="H293" s="56" t="e">
        <f>VLOOKUP(B293,PEX_price_12_2021!B:G,4,0)</f>
        <v>#N/A</v>
      </c>
      <c r="I293" s="56" t="e">
        <f>VLOOKUP(B293,PEX_price_12_2021!B:G,3,0)</f>
        <v>#N/A</v>
      </c>
      <c r="J293" s="57"/>
      <c r="K293" s="58" t="e">
        <f t="shared" si="25"/>
        <v>#N/A</v>
      </c>
      <c r="L293" s="59" t="e">
        <f t="shared" si="24"/>
        <v>#N/A</v>
      </c>
      <c r="M293" s="60">
        <f t="shared" si="29"/>
        <v>0</v>
      </c>
      <c r="N293" s="61" t="e">
        <f>IF(OR($B293=PEX_price_12_2021!$B$153,$B293=PEX_price_12_2021!$B$154,$B293=PEX_price_12_2021!$B$155,$B293=PEX_price_12_2021!$B$156,$B293=PEX_price_12_2021!$B$157,$B293=PEX_price_12_2021!$B$158,$B293=PEX_price_12_2021!$B$159,$B293=PEX_price_12_2021!$B$160,$B293=PEX_price_12_2021!$B$161,$B293=PEX_price_12_2021!$B$162,$B293=PEX_price_12_2021!$B$163,$B293=PEX_price_12_2021!$B$164,$B293=PEX_price_12_2021!$B$165,$B293=PEX_price_12_2021!$B$166,$B293=PEX_price_12_2021!$B$167,$B293=PEX_price_12_2021!$B$168,$B293=PEX_price_12_2021!$B$169,$B293=PEX_price_12_2021!$B$170,$B293=PEX_price_12_2021!$B$171,$B293=PEX_price_12_2021!$B$184,$B293=PEX_price_12_2021!$B$185,$B293=PEX_price_12_2021!$B$186,$B293=PEX_price_12_2021!$B$187),$F293*(1-$F$6),(IF(OR($B293=PEX_price_12_2021!$B$5,$B293=PEX_price_12_2021!$B$6,$B293=PEX_price_12_2021!$B$7,$B293=PEX_price_12_2021!$B$8,$B293=PEX_price_12_2021!$B$9,$B293=PEX_price_12_2021!$B$10,$B293=PEX_price_12_2021!$B$11,$B293=PEX_price_12_2021!$B$12,$B293=PEX_price_12_2021!$B$13,$B293=PEX_price_12_2021!$B$14,$B293=PEX_price_12_2021!$B$15,$B293=PEX_price_12_2021!$B$16,$B293=PEX_price_12_2021!$B$17),$F293*(1-$F$4),$F293*(1-$F$5))))</f>
        <v>#N/A</v>
      </c>
      <c r="O293" s="17"/>
      <c r="P293" s="17"/>
      <c r="Q293" s="17"/>
      <c r="V293" s="47" t="e">
        <f>IF(G293='[1]Прайс 2017'!$G$9,L293,0)</f>
        <v>#N/A</v>
      </c>
      <c r="W293" s="38">
        <f t="shared" si="28"/>
        <v>0</v>
      </c>
    </row>
    <row r="294" spans="1:23">
      <c r="A294" s="36">
        <v>280</v>
      </c>
      <c r="B294" s="3"/>
      <c r="C294" s="37">
        <f t="shared" si="26"/>
        <v>2</v>
      </c>
      <c r="D294" s="53" t="e">
        <f>VLOOKUP($C294,PEX_price_12_2021!$B$5:$G$187,2,0)</f>
        <v>#N/A</v>
      </c>
      <c r="E294" s="54" t="e">
        <f>VLOOKUP(B294,PEX_price_12_2021!B:F,5,0)</f>
        <v>#N/A</v>
      </c>
      <c r="F294" s="55" t="e">
        <f t="shared" si="27"/>
        <v>#N/A</v>
      </c>
      <c r="G294" s="56" t="e">
        <f>VLOOKUP(B294,PEX_price_12_2021!B:G,6,0)</f>
        <v>#N/A</v>
      </c>
      <c r="H294" s="56" t="e">
        <f>VLOOKUP(B294,PEX_price_12_2021!B:G,4,0)</f>
        <v>#N/A</v>
      </c>
      <c r="I294" s="56" t="e">
        <f>VLOOKUP(B294,PEX_price_12_2021!B:G,3,0)</f>
        <v>#N/A</v>
      </c>
      <c r="J294" s="57"/>
      <c r="K294" s="58" t="e">
        <f t="shared" si="25"/>
        <v>#N/A</v>
      </c>
      <c r="L294" s="59" t="e">
        <f t="shared" si="24"/>
        <v>#N/A</v>
      </c>
      <c r="M294" s="60">
        <f t="shared" si="29"/>
        <v>0</v>
      </c>
      <c r="N294" s="61" t="e">
        <f>IF(OR($B294=PEX_price_12_2021!$B$153,$B294=PEX_price_12_2021!$B$154,$B294=PEX_price_12_2021!$B$155,$B294=PEX_price_12_2021!$B$156,$B294=PEX_price_12_2021!$B$157,$B294=PEX_price_12_2021!$B$158,$B294=PEX_price_12_2021!$B$159,$B294=PEX_price_12_2021!$B$160,$B294=PEX_price_12_2021!$B$161,$B294=PEX_price_12_2021!$B$162,$B294=PEX_price_12_2021!$B$163,$B294=PEX_price_12_2021!$B$164,$B294=PEX_price_12_2021!$B$165,$B294=PEX_price_12_2021!$B$166,$B294=PEX_price_12_2021!$B$167,$B294=PEX_price_12_2021!$B$168,$B294=PEX_price_12_2021!$B$169,$B294=PEX_price_12_2021!$B$170,$B294=PEX_price_12_2021!$B$171,$B294=PEX_price_12_2021!$B$184,$B294=PEX_price_12_2021!$B$185,$B294=PEX_price_12_2021!$B$186,$B294=PEX_price_12_2021!$B$187),$F294*(1-$F$6),(IF(OR($B294=PEX_price_12_2021!$B$5,$B294=PEX_price_12_2021!$B$6,$B294=PEX_price_12_2021!$B$7,$B294=PEX_price_12_2021!$B$8,$B294=PEX_price_12_2021!$B$9,$B294=PEX_price_12_2021!$B$10,$B294=PEX_price_12_2021!$B$11,$B294=PEX_price_12_2021!$B$12,$B294=PEX_price_12_2021!$B$13,$B294=PEX_price_12_2021!$B$14,$B294=PEX_price_12_2021!$B$15,$B294=PEX_price_12_2021!$B$16,$B294=PEX_price_12_2021!$B$17),$F294*(1-$F$4),$F294*(1-$F$5))))</f>
        <v>#N/A</v>
      </c>
      <c r="O294" s="17"/>
      <c r="P294" s="17"/>
      <c r="Q294" s="17"/>
      <c r="V294" s="47" t="e">
        <f>IF(G294='[1]Прайс 2017'!$G$9,L294,0)</f>
        <v>#N/A</v>
      </c>
      <c r="W294" s="38">
        <f t="shared" si="28"/>
        <v>0</v>
      </c>
    </row>
    <row r="295" spans="1:23">
      <c r="A295" s="36">
        <v>281</v>
      </c>
      <c r="B295" s="3"/>
      <c r="C295" s="37">
        <f t="shared" si="26"/>
        <v>2</v>
      </c>
      <c r="D295" s="53" t="e">
        <f>VLOOKUP($C295,PEX_price_12_2021!$B$5:$G$187,2,0)</f>
        <v>#N/A</v>
      </c>
      <c r="E295" s="54" t="e">
        <f>VLOOKUP(B295,PEX_price_12_2021!B:F,5,0)</f>
        <v>#N/A</v>
      </c>
      <c r="F295" s="55" t="e">
        <f t="shared" si="27"/>
        <v>#N/A</v>
      </c>
      <c r="G295" s="56" t="e">
        <f>VLOOKUP(B295,PEX_price_12_2021!B:G,6,0)</f>
        <v>#N/A</v>
      </c>
      <c r="H295" s="56" t="e">
        <f>VLOOKUP(B295,PEX_price_12_2021!B:G,4,0)</f>
        <v>#N/A</v>
      </c>
      <c r="I295" s="56" t="e">
        <f>VLOOKUP(B295,PEX_price_12_2021!B:G,3,0)</f>
        <v>#N/A</v>
      </c>
      <c r="J295" s="57"/>
      <c r="K295" s="58" t="e">
        <f t="shared" si="25"/>
        <v>#N/A</v>
      </c>
      <c r="L295" s="59" t="e">
        <f t="shared" si="24"/>
        <v>#N/A</v>
      </c>
      <c r="M295" s="60">
        <f t="shared" si="29"/>
        <v>0</v>
      </c>
      <c r="N295" s="61" t="e">
        <f>IF(OR($B295=PEX_price_12_2021!$B$153,$B295=PEX_price_12_2021!$B$154,$B295=PEX_price_12_2021!$B$155,$B295=PEX_price_12_2021!$B$156,$B295=PEX_price_12_2021!$B$157,$B295=PEX_price_12_2021!$B$158,$B295=PEX_price_12_2021!$B$159,$B295=PEX_price_12_2021!$B$160,$B295=PEX_price_12_2021!$B$161,$B295=PEX_price_12_2021!$B$162,$B295=PEX_price_12_2021!$B$163,$B295=PEX_price_12_2021!$B$164,$B295=PEX_price_12_2021!$B$165,$B295=PEX_price_12_2021!$B$166,$B295=PEX_price_12_2021!$B$167,$B295=PEX_price_12_2021!$B$168,$B295=PEX_price_12_2021!$B$169,$B295=PEX_price_12_2021!$B$170,$B295=PEX_price_12_2021!$B$171,$B295=PEX_price_12_2021!$B$184,$B295=PEX_price_12_2021!$B$185,$B295=PEX_price_12_2021!$B$186,$B295=PEX_price_12_2021!$B$187),$F295*(1-$F$6),(IF(OR($B295=PEX_price_12_2021!$B$5,$B295=PEX_price_12_2021!$B$6,$B295=PEX_price_12_2021!$B$7,$B295=PEX_price_12_2021!$B$8,$B295=PEX_price_12_2021!$B$9,$B295=PEX_price_12_2021!$B$10,$B295=PEX_price_12_2021!$B$11,$B295=PEX_price_12_2021!$B$12,$B295=PEX_price_12_2021!$B$13,$B295=PEX_price_12_2021!$B$14,$B295=PEX_price_12_2021!$B$15,$B295=PEX_price_12_2021!$B$16,$B295=PEX_price_12_2021!$B$17),$F295*(1-$F$4),$F295*(1-$F$5))))</f>
        <v>#N/A</v>
      </c>
      <c r="O295" s="17"/>
      <c r="P295" s="17"/>
      <c r="Q295" s="17"/>
      <c r="V295" s="47" t="e">
        <f>IF(G295='[1]Прайс 2017'!$G$9,L295,0)</f>
        <v>#N/A</v>
      </c>
      <c r="W295" s="38">
        <f t="shared" si="28"/>
        <v>0</v>
      </c>
    </row>
    <row r="296" spans="1:23">
      <c r="A296" s="36">
        <v>282</v>
      </c>
      <c r="B296" s="3"/>
      <c r="C296" s="37">
        <f t="shared" si="26"/>
        <v>2</v>
      </c>
      <c r="D296" s="53" t="e">
        <f>VLOOKUP($C296,PEX_price_12_2021!$B$5:$G$187,2,0)</f>
        <v>#N/A</v>
      </c>
      <c r="E296" s="54" t="e">
        <f>VLOOKUP(B296,PEX_price_12_2021!B:F,5,0)</f>
        <v>#N/A</v>
      </c>
      <c r="F296" s="55" t="e">
        <f t="shared" si="27"/>
        <v>#N/A</v>
      </c>
      <c r="G296" s="56" t="e">
        <f>VLOOKUP(B296,PEX_price_12_2021!B:G,6,0)</f>
        <v>#N/A</v>
      </c>
      <c r="H296" s="56" t="e">
        <f>VLOOKUP(B296,PEX_price_12_2021!B:G,4,0)</f>
        <v>#N/A</v>
      </c>
      <c r="I296" s="56" t="e">
        <f>VLOOKUP(B296,PEX_price_12_2021!B:G,3,0)</f>
        <v>#N/A</v>
      </c>
      <c r="J296" s="57"/>
      <c r="K296" s="58" t="e">
        <f t="shared" si="25"/>
        <v>#N/A</v>
      </c>
      <c r="L296" s="59" t="e">
        <f t="shared" si="24"/>
        <v>#N/A</v>
      </c>
      <c r="M296" s="60">
        <f t="shared" si="29"/>
        <v>0</v>
      </c>
      <c r="N296" s="61" t="e">
        <f>IF(OR($B296=PEX_price_12_2021!$B$153,$B296=PEX_price_12_2021!$B$154,$B296=PEX_price_12_2021!$B$155,$B296=PEX_price_12_2021!$B$156,$B296=PEX_price_12_2021!$B$157,$B296=PEX_price_12_2021!$B$158,$B296=PEX_price_12_2021!$B$159,$B296=PEX_price_12_2021!$B$160,$B296=PEX_price_12_2021!$B$161,$B296=PEX_price_12_2021!$B$162,$B296=PEX_price_12_2021!$B$163,$B296=PEX_price_12_2021!$B$164,$B296=PEX_price_12_2021!$B$165,$B296=PEX_price_12_2021!$B$166,$B296=PEX_price_12_2021!$B$167,$B296=PEX_price_12_2021!$B$168,$B296=PEX_price_12_2021!$B$169,$B296=PEX_price_12_2021!$B$170,$B296=PEX_price_12_2021!$B$171,$B296=PEX_price_12_2021!$B$184,$B296=PEX_price_12_2021!$B$185,$B296=PEX_price_12_2021!$B$186,$B296=PEX_price_12_2021!$B$187),$F296*(1-$F$6),(IF(OR($B296=PEX_price_12_2021!$B$5,$B296=PEX_price_12_2021!$B$6,$B296=PEX_price_12_2021!$B$7,$B296=PEX_price_12_2021!$B$8,$B296=PEX_price_12_2021!$B$9,$B296=PEX_price_12_2021!$B$10,$B296=PEX_price_12_2021!$B$11,$B296=PEX_price_12_2021!$B$12,$B296=PEX_price_12_2021!$B$13,$B296=PEX_price_12_2021!$B$14,$B296=PEX_price_12_2021!$B$15,$B296=PEX_price_12_2021!$B$16,$B296=PEX_price_12_2021!$B$17),$F296*(1-$F$4),$F296*(1-$F$5))))</f>
        <v>#N/A</v>
      </c>
      <c r="O296" s="17"/>
      <c r="P296" s="17"/>
      <c r="Q296" s="17"/>
      <c r="V296" s="47" t="e">
        <f>IF(G296='[1]Прайс 2017'!$G$9,L296,0)</f>
        <v>#N/A</v>
      </c>
      <c r="W296" s="38">
        <f t="shared" si="28"/>
        <v>0</v>
      </c>
    </row>
    <row r="297" spans="1:23">
      <c r="A297" s="36">
        <v>283</v>
      </c>
      <c r="B297" s="3"/>
      <c r="C297" s="37">
        <f t="shared" si="26"/>
        <v>2</v>
      </c>
      <c r="D297" s="53" t="e">
        <f>VLOOKUP($C297,PEX_price_12_2021!$B$5:$G$187,2,0)</f>
        <v>#N/A</v>
      </c>
      <c r="E297" s="54" t="e">
        <f>VLOOKUP(B297,PEX_price_12_2021!B:F,5,0)</f>
        <v>#N/A</v>
      </c>
      <c r="F297" s="55" t="e">
        <f t="shared" si="27"/>
        <v>#N/A</v>
      </c>
      <c r="G297" s="56" t="e">
        <f>VLOOKUP(B297,PEX_price_12_2021!B:G,6,0)</f>
        <v>#N/A</v>
      </c>
      <c r="H297" s="56" t="e">
        <f>VLOOKUP(B297,PEX_price_12_2021!B:G,4,0)</f>
        <v>#N/A</v>
      </c>
      <c r="I297" s="56" t="e">
        <f>VLOOKUP(B297,PEX_price_12_2021!B:G,3,0)</f>
        <v>#N/A</v>
      </c>
      <c r="J297" s="57"/>
      <c r="K297" s="58" t="e">
        <f t="shared" si="25"/>
        <v>#N/A</v>
      </c>
      <c r="L297" s="59" t="e">
        <f t="shared" si="24"/>
        <v>#N/A</v>
      </c>
      <c r="M297" s="60">
        <f t="shared" si="29"/>
        <v>0</v>
      </c>
      <c r="N297" s="61" t="e">
        <f>IF(OR($B297=PEX_price_12_2021!$B$153,$B297=PEX_price_12_2021!$B$154,$B297=PEX_price_12_2021!$B$155,$B297=PEX_price_12_2021!$B$156,$B297=PEX_price_12_2021!$B$157,$B297=PEX_price_12_2021!$B$158,$B297=PEX_price_12_2021!$B$159,$B297=PEX_price_12_2021!$B$160,$B297=PEX_price_12_2021!$B$161,$B297=PEX_price_12_2021!$B$162,$B297=PEX_price_12_2021!$B$163,$B297=PEX_price_12_2021!$B$164,$B297=PEX_price_12_2021!$B$165,$B297=PEX_price_12_2021!$B$166,$B297=PEX_price_12_2021!$B$167,$B297=PEX_price_12_2021!$B$168,$B297=PEX_price_12_2021!$B$169,$B297=PEX_price_12_2021!$B$170,$B297=PEX_price_12_2021!$B$171,$B297=PEX_price_12_2021!$B$184,$B297=PEX_price_12_2021!$B$185,$B297=PEX_price_12_2021!$B$186,$B297=PEX_price_12_2021!$B$187),$F297*(1-$F$6),(IF(OR($B297=PEX_price_12_2021!$B$5,$B297=PEX_price_12_2021!$B$6,$B297=PEX_price_12_2021!$B$7,$B297=PEX_price_12_2021!$B$8,$B297=PEX_price_12_2021!$B$9,$B297=PEX_price_12_2021!$B$10,$B297=PEX_price_12_2021!$B$11,$B297=PEX_price_12_2021!$B$12,$B297=PEX_price_12_2021!$B$13,$B297=PEX_price_12_2021!$B$14,$B297=PEX_price_12_2021!$B$15,$B297=PEX_price_12_2021!$B$16,$B297=PEX_price_12_2021!$B$17),$F297*(1-$F$4),$F297*(1-$F$5))))</f>
        <v>#N/A</v>
      </c>
      <c r="O297" s="17"/>
      <c r="P297" s="17"/>
      <c r="Q297" s="17"/>
      <c r="V297" s="47" t="e">
        <f>IF(G297='[1]Прайс 2017'!$G$9,L297,0)</f>
        <v>#N/A</v>
      </c>
      <c r="W297" s="38">
        <f t="shared" si="28"/>
        <v>0</v>
      </c>
    </row>
    <row r="298" spans="1:23">
      <c r="A298" s="36">
        <v>284</v>
      </c>
      <c r="B298" s="3"/>
      <c r="C298" s="37">
        <f t="shared" si="26"/>
        <v>2</v>
      </c>
      <c r="D298" s="53" t="e">
        <f>VLOOKUP($C298,PEX_price_12_2021!$B$5:$G$187,2,0)</f>
        <v>#N/A</v>
      </c>
      <c r="E298" s="54" t="e">
        <f>VLOOKUP(B298,PEX_price_12_2021!B:F,5,0)</f>
        <v>#N/A</v>
      </c>
      <c r="F298" s="55" t="e">
        <f t="shared" si="27"/>
        <v>#N/A</v>
      </c>
      <c r="G298" s="56" t="e">
        <f>VLOOKUP(B298,PEX_price_12_2021!B:G,6,0)</f>
        <v>#N/A</v>
      </c>
      <c r="H298" s="56" t="e">
        <f>VLOOKUP(B298,PEX_price_12_2021!B:G,4,0)</f>
        <v>#N/A</v>
      </c>
      <c r="I298" s="56" t="e">
        <f>VLOOKUP(B298,PEX_price_12_2021!B:G,3,0)</f>
        <v>#N/A</v>
      </c>
      <c r="J298" s="57"/>
      <c r="K298" s="58" t="e">
        <f t="shared" si="25"/>
        <v>#N/A</v>
      </c>
      <c r="L298" s="59" t="e">
        <f t="shared" si="24"/>
        <v>#N/A</v>
      </c>
      <c r="M298" s="60">
        <f t="shared" si="29"/>
        <v>0</v>
      </c>
      <c r="N298" s="61" t="e">
        <f>IF(OR($B298=PEX_price_12_2021!$B$153,$B298=PEX_price_12_2021!$B$154,$B298=PEX_price_12_2021!$B$155,$B298=PEX_price_12_2021!$B$156,$B298=PEX_price_12_2021!$B$157,$B298=PEX_price_12_2021!$B$158,$B298=PEX_price_12_2021!$B$159,$B298=PEX_price_12_2021!$B$160,$B298=PEX_price_12_2021!$B$161,$B298=PEX_price_12_2021!$B$162,$B298=PEX_price_12_2021!$B$163,$B298=PEX_price_12_2021!$B$164,$B298=PEX_price_12_2021!$B$165,$B298=PEX_price_12_2021!$B$166,$B298=PEX_price_12_2021!$B$167,$B298=PEX_price_12_2021!$B$168,$B298=PEX_price_12_2021!$B$169,$B298=PEX_price_12_2021!$B$170,$B298=PEX_price_12_2021!$B$171,$B298=PEX_price_12_2021!$B$184,$B298=PEX_price_12_2021!$B$185,$B298=PEX_price_12_2021!$B$186,$B298=PEX_price_12_2021!$B$187),$F298*(1-$F$6),(IF(OR($B298=PEX_price_12_2021!$B$5,$B298=PEX_price_12_2021!$B$6,$B298=PEX_price_12_2021!$B$7,$B298=PEX_price_12_2021!$B$8,$B298=PEX_price_12_2021!$B$9,$B298=PEX_price_12_2021!$B$10,$B298=PEX_price_12_2021!$B$11,$B298=PEX_price_12_2021!$B$12,$B298=PEX_price_12_2021!$B$13,$B298=PEX_price_12_2021!$B$14,$B298=PEX_price_12_2021!$B$15,$B298=PEX_price_12_2021!$B$16,$B298=PEX_price_12_2021!$B$17),$F298*(1-$F$4),$F298*(1-$F$5))))</f>
        <v>#N/A</v>
      </c>
      <c r="O298" s="17"/>
      <c r="P298" s="17"/>
      <c r="Q298" s="17"/>
      <c r="V298" s="47" t="e">
        <f>IF(G298='[1]Прайс 2017'!$G$9,L298,0)</f>
        <v>#N/A</v>
      </c>
      <c r="W298" s="38">
        <f t="shared" si="28"/>
        <v>0</v>
      </c>
    </row>
    <row r="299" spans="1:23">
      <c r="A299" s="36">
        <v>285</v>
      </c>
      <c r="B299" s="3"/>
      <c r="C299" s="37">
        <f t="shared" si="26"/>
        <v>2</v>
      </c>
      <c r="D299" s="53" t="e">
        <f>VLOOKUP($C299,PEX_price_12_2021!$B$5:$G$187,2,0)</f>
        <v>#N/A</v>
      </c>
      <c r="E299" s="54" t="e">
        <f>VLOOKUP(B299,PEX_price_12_2021!B:F,5,0)</f>
        <v>#N/A</v>
      </c>
      <c r="F299" s="55" t="e">
        <f t="shared" si="27"/>
        <v>#N/A</v>
      </c>
      <c r="G299" s="56" t="e">
        <f>VLOOKUP(B299,PEX_price_12_2021!B:G,6,0)</f>
        <v>#N/A</v>
      </c>
      <c r="H299" s="56" t="e">
        <f>VLOOKUP(B299,PEX_price_12_2021!B:G,4,0)</f>
        <v>#N/A</v>
      </c>
      <c r="I299" s="56" t="e">
        <f>VLOOKUP(B299,PEX_price_12_2021!B:G,3,0)</f>
        <v>#N/A</v>
      </c>
      <c r="J299" s="57"/>
      <c r="K299" s="58" t="e">
        <f t="shared" si="25"/>
        <v>#N/A</v>
      </c>
      <c r="L299" s="59" t="e">
        <f t="shared" si="24"/>
        <v>#N/A</v>
      </c>
      <c r="M299" s="60">
        <f t="shared" si="29"/>
        <v>0</v>
      </c>
      <c r="N299" s="61" t="e">
        <f>IF(OR($B299=PEX_price_12_2021!$B$153,$B299=PEX_price_12_2021!$B$154,$B299=PEX_price_12_2021!$B$155,$B299=PEX_price_12_2021!$B$156,$B299=PEX_price_12_2021!$B$157,$B299=PEX_price_12_2021!$B$158,$B299=PEX_price_12_2021!$B$159,$B299=PEX_price_12_2021!$B$160,$B299=PEX_price_12_2021!$B$161,$B299=PEX_price_12_2021!$B$162,$B299=PEX_price_12_2021!$B$163,$B299=PEX_price_12_2021!$B$164,$B299=PEX_price_12_2021!$B$165,$B299=PEX_price_12_2021!$B$166,$B299=PEX_price_12_2021!$B$167,$B299=PEX_price_12_2021!$B$168,$B299=PEX_price_12_2021!$B$169,$B299=PEX_price_12_2021!$B$170,$B299=PEX_price_12_2021!$B$171,$B299=PEX_price_12_2021!$B$184,$B299=PEX_price_12_2021!$B$185,$B299=PEX_price_12_2021!$B$186,$B299=PEX_price_12_2021!$B$187),$F299*(1-$F$6),(IF(OR($B299=PEX_price_12_2021!$B$5,$B299=PEX_price_12_2021!$B$6,$B299=PEX_price_12_2021!$B$7,$B299=PEX_price_12_2021!$B$8,$B299=PEX_price_12_2021!$B$9,$B299=PEX_price_12_2021!$B$10,$B299=PEX_price_12_2021!$B$11,$B299=PEX_price_12_2021!$B$12,$B299=PEX_price_12_2021!$B$13,$B299=PEX_price_12_2021!$B$14,$B299=PEX_price_12_2021!$B$15,$B299=PEX_price_12_2021!$B$16,$B299=PEX_price_12_2021!$B$17),$F299*(1-$F$4),$F299*(1-$F$5))))</f>
        <v>#N/A</v>
      </c>
      <c r="O299" s="17"/>
      <c r="P299" s="17"/>
      <c r="Q299" s="17"/>
      <c r="V299" s="47" t="e">
        <f>IF(G299='[1]Прайс 2017'!$G$9,L299,0)</f>
        <v>#N/A</v>
      </c>
      <c r="W299" s="38">
        <f t="shared" si="28"/>
        <v>0</v>
      </c>
    </row>
    <row r="300" spans="1:23">
      <c r="A300" s="36">
        <v>286</v>
      </c>
      <c r="B300" s="3"/>
      <c r="C300" s="37">
        <f t="shared" si="26"/>
        <v>2</v>
      </c>
      <c r="D300" s="53" t="e">
        <f>VLOOKUP($C300,PEX_price_12_2021!$B$5:$G$187,2,0)</f>
        <v>#N/A</v>
      </c>
      <c r="E300" s="54" t="e">
        <f>VLOOKUP(B300,PEX_price_12_2021!B:F,5,0)</f>
        <v>#N/A</v>
      </c>
      <c r="F300" s="55" t="e">
        <f t="shared" si="27"/>
        <v>#N/A</v>
      </c>
      <c r="G300" s="56" t="e">
        <f>VLOOKUP(B300,PEX_price_12_2021!B:G,6,0)</f>
        <v>#N/A</v>
      </c>
      <c r="H300" s="56" t="e">
        <f>VLOOKUP(B300,PEX_price_12_2021!B:G,4,0)</f>
        <v>#N/A</v>
      </c>
      <c r="I300" s="56" t="e">
        <f>VLOOKUP(B300,PEX_price_12_2021!B:G,3,0)</f>
        <v>#N/A</v>
      </c>
      <c r="J300" s="57"/>
      <c r="K300" s="58" t="e">
        <f t="shared" si="25"/>
        <v>#N/A</v>
      </c>
      <c r="L300" s="59" t="e">
        <f t="shared" si="24"/>
        <v>#N/A</v>
      </c>
      <c r="M300" s="60">
        <f t="shared" si="29"/>
        <v>0</v>
      </c>
      <c r="N300" s="61" t="e">
        <f>IF(OR($B300=PEX_price_12_2021!$B$153,$B300=PEX_price_12_2021!$B$154,$B300=PEX_price_12_2021!$B$155,$B300=PEX_price_12_2021!$B$156,$B300=PEX_price_12_2021!$B$157,$B300=PEX_price_12_2021!$B$158,$B300=PEX_price_12_2021!$B$159,$B300=PEX_price_12_2021!$B$160,$B300=PEX_price_12_2021!$B$161,$B300=PEX_price_12_2021!$B$162,$B300=PEX_price_12_2021!$B$163,$B300=PEX_price_12_2021!$B$164,$B300=PEX_price_12_2021!$B$165,$B300=PEX_price_12_2021!$B$166,$B300=PEX_price_12_2021!$B$167,$B300=PEX_price_12_2021!$B$168,$B300=PEX_price_12_2021!$B$169,$B300=PEX_price_12_2021!$B$170,$B300=PEX_price_12_2021!$B$171,$B300=PEX_price_12_2021!$B$184,$B300=PEX_price_12_2021!$B$185,$B300=PEX_price_12_2021!$B$186,$B300=PEX_price_12_2021!$B$187),$F300*(1-$F$6),(IF(OR($B300=PEX_price_12_2021!$B$5,$B300=PEX_price_12_2021!$B$6,$B300=PEX_price_12_2021!$B$7,$B300=PEX_price_12_2021!$B$8,$B300=PEX_price_12_2021!$B$9,$B300=PEX_price_12_2021!$B$10,$B300=PEX_price_12_2021!$B$11,$B300=PEX_price_12_2021!$B$12,$B300=PEX_price_12_2021!$B$13,$B300=PEX_price_12_2021!$B$14,$B300=PEX_price_12_2021!$B$15,$B300=PEX_price_12_2021!$B$16,$B300=PEX_price_12_2021!$B$17),$F300*(1-$F$4),$F300*(1-$F$5))))</f>
        <v>#N/A</v>
      </c>
      <c r="O300" s="17"/>
      <c r="P300" s="17"/>
      <c r="Q300" s="17"/>
      <c r="V300" s="47" t="e">
        <f>IF(G300='[1]Прайс 2017'!$G$9,L300,0)</f>
        <v>#N/A</v>
      </c>
      <c r="W300" s="38">
        <f t="shared" si="28"/>
        <v>0</v>
      </c>
    </row>
    <row r="301" spans="1:23">
      <c r="A301" s="36">
        <v>287</v>
      </c>
      <c r="B301" s="3"/>
      <c r="C301" s="37">
        <f t="shared" si="26"/>
        <v>2</v>
      </c>
      <c r="D301" s="53" t="e">
        <f>VLOOKUP($C301,PEX_price_12_2021!$B$5:$G$187,2,0)</f>
        <v>#N/A</v>
      </c>
      <c r="E301" s="54" t="e">
        <f>VLOOKUP(B301,PEX_price_12_2021!B:F,5,0)</f>
        <v>#N/A</v>
      </c>
      <c r="F301" s="55" t="e">
        <f t="shared" si="27"/>
        <v>#N/A</v>
      </c>
      <c r="G301" s="56" t="e">
        <f>VLOOKUP(B301,PEX_price_12_2021!B:G,6,0)</f>
        <v>#N/A</v>
      </c>
      <c r="H301" s="56" t="e">
        <f>VLOOKUP(B301,PEX_price_12_2021!B:G,4,0)</f>
        <v>#N/A</v>
      </c>
      <c r="I301" s="56" t="e">
        <f>VLOOKUP(B301,PEX_price_12_2021!B:G,3,0)</f>
        <v>#N/A</v>
      </c>
      <c r="J301" s="57"/>
      <c r="K301" s="58" t="e">
        <f t="shared" si="25"/>
        <v>#N/A</v>
      </c>
      <c r="L301" s="59" t="e">
        <f t="shared" si="24"/>
        <v>#N/A</v>
      </c>
      <c r="M301" s="60">
        <f t="shared" si="29"/>
        <v>0</v>
      </c>
      <c r="N301" s="61" t="e">
        <f>IF(OR($B301=PEX_price_12_2021!$B$153,$B301=PEX_price_12_2021!$B$154,$B301=PEX_price_12_2021!$B$155,$B301=PEX_price_12_2021!$B$156,$B301=PEX_price_12_2021!$B$157,$B301=PEX_price_12_2021!$B$158,$B301=PEX_price_12_2021!$B$159,$B301=PEX_price_12_2021!$B$160,$B301=PEX_price_12_2021!$B$161,$B301=PEX_price_12_2021!$B$162,$B301=PEX_price_12_2021!$B$163,$B301=PEX_price_12_2021!$B$164,$B301=PEX_price_12_2021!$B$165,$B301=PEX_price_12_2021!$B$166,$B301=PEX_price_12_2021!$B$167,$B301=PEX_price_12_2021!$B$168,$B301=PEX_price_12_2021!$B$169,$B301=PEX_price_12_2021!$B$170,$B301=PEX_price_12_2021!$B$171,$B301=PEX_price_12_2021!$B$184,$B301=PEX_price_12_2021!$B$185,$B301=PEX_price_12_2021!$B$186,$B301=PEX_price_12_2021!$B$187),$F301*(1-$F$6),(IF(OR($B301=PEX_price_12_2021!$B$5,$B301=PEX_price_12_2021!$B$6,$B301=PEX_price_12_2021!$B$7,$B301=PEX_price_12_2021!$B$8,$B301=PEX_price_12_2021!$B$9,$B301=PEX_price_12_2021!$B$10,$B301=PEX_price_12_2021!$B$11,$B301=PEX_price_12_2021!$B$12,$B301=PEX_price_12_2021!$B$13,$B301=PEX_price_12_2021!$B$14,$B301=PEX_price_12_2021!$B$15,$B301=PEX_price_12_2021!$B$16,$B301=PEX_price_12_2021!$B$17),$F301*(1-$F$4),$F301*(1-$F$5))))</f>
        <v>#N/A</v>
      </c>
      <c r="O301" s="17"/>
      <c r="P301" s="17"/>
      <c r="Q301" s="17"/>
      <c r="V301" s="47" t="e">
        <f>IF(G301='[1]Прайс 2017'!$G$9,L301,0)</f>
        <v>#N/A</v>
      </c>
      <c r="W301" s="38">
        <f t="shared" si="28"/>
        <v>0</v>
      </c>
    </row>
    <row r="302" spans="1:23">
      <c r="A302" s="36">
        <v>288</v>
      </c>
      <c r="B302" s="3"/>
      <c r="C302" s="37">
        <f t="shared" si="26"/>
        <v>2</v>
      </c>
      <c r="D302" s="53" t="e">
        <f>VLOOKUP($C302,PEX_price_12_2021!$B$5:$G$187,2,0)</f>
        <v>#N/A</v>
      </c>
      <c r="E302" s="54" t="e">
        <f>VLOOKUP(B302,PEX_price_12_2021!B:F,5,0)</f>
        <v>#N/A</v>
      </c>
      <c r="F302" s="55" t="e">
        <f t="shared" si="27"/>
        <v>#N/A</v>
      </c>
      <c r="G302" s="56" t="e">
        <f>VLOOKUP(B302,PEX_price_12_2021!B:G,6,0)</f>
        <v>#N/A</v>
      </c>
      <c r="H302" s="56" t="e">
        <f>VLOOKUP(B302,PEX_price_12_2021!B:G,4,0)</f>
        <v>#N/A</v>
      </c>
      <c r="I302" s="56" t="e">
        <f>VLOOKUP(B302,PEX_price_12_2021!B:G,3,0)</f>
        <v>#N/A</v>
      </c>
      <c r="J302" s="57"/>
      <c r="K302" s="58" t="e">
        <f t="shared" si="25"/>
        <v>#N/A</v>
      </c>
      <c r="L302" s="59" t="e">
        <f t="shared" si="24"/>
        <v>#N/A</v>
      </c>
      <c r="M302" s="60">
        <f t="shared" si="29"/>
        <v>0</v>
      </c>
      <c r="N302" s="61" t="e">
        <f>IF(OR($B302=PEX_price_12_2021!$B$153,$B302=PEX_price_12_2021!$B$154,$B302=PEX_price_12_2021!$B$155,$B302=PEX_price_12_2021!$B$156,$B302=PEX_price_12_2021!$B$157,$B302=PEX_price_12_2021!$B$158,$B302=PEX_price_12_2021!$B$159,$B302=PEX_price_12_2021!$B$160,$B302=PEX_price_12_2021!$B$161,$B302=PEX_price_12_2021!$B$162,$B302=PEX_price_12_2021!$B$163,$B302=PEX_price_12_2021!$B$164,$B302=PEX_price_12_2021!$B$165,$B302=PEX_price_12_2021!$B$166,$B302=PEX_price_12_2021!$B$167,$B302=PEX_price_12_2021!$B$168,$B302=PEX_price_12_2021!$B$169,$B302=PEX_price_12_2021!$B$170,$B302=PEX_price_12_2021!$B$171,$B302=PEX_price_12_2021!$B$184,$B302=PEX_price_12_2021!$B$185,$B302=PEX_price_12_2021!$B$186,$B302=PEX_price_12_2021!$B$187),$F302*(1-$F$6),(IF(OR($B302=PEX_price_12_2021!$B$5,$B302=PEX_price_12_2021!$B$6,$B302=PEX_price_12_2021!$B$7,$B302=PEX_price_12_2021!$B$8,$B302=PEX_price_12_2021!$B$9,$B302=PEX_price_12_2021!$B$10,$B302=PEX_price_12_2021!$B$11,$B302=PEX_price_12_2021!$B$12,$B302=PEX_price_12_2021!$B$13,$B302=PEX_price_12_2021!$B$14,$B302=PEX_price_12_2021!$B$15,$B302=PEX_price_12_2021!$B$16,$B302=PEX_price_12_2021!$B$17),$F302*(1-$F$4),$F302*(1-$F$5))))</f>
        <v>#N/A</v>
      </c>
      <c r="O302" s="17"/>
      <c r="P302" s="17"/>
      <c r="Q302" s="17"/>
      <c r="V302" s="47" t="e">
        <f>IF(G302='[1]Прайс 2017'!$G$9,L302,0)</f>
        <v>#N/A</v>
      </c>
      <c r="W302" s="38">
        <f t="shared" si="28"/>
        <v>0</v>
      </c>
    </row>
    <row r="303" spans="1:2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39">
        <f>M303</f>
        <v>0</v>
      </c>
      <c r="M303" s="38">
        <f>SUM(M15:M302)</f>
        <v>0</v>
      </c>
      <c r="N303" s="43"/>
      <c r="O303" s="17"/>
      <c r="P303" s="17"/>
      <c r="Q303" s="17"/>
      <c r="W303" s="49">
        <f>SUM(W15:W302)</f>
        <v>0</v>
      </c>
    </row>
    <row r="304" spans="1:2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7"/>
      <c r="N304" s="43"/>
      <c r="O304" s="17"/>
      <c r="P304" s="17"/>
      <c r="Q304" s="17"/>
    </row>
    <row r="305" spans="1:17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7"/>
      <c r="N305" s="43"/>
      <c r="O305" s="17"/>
      <c r="P305" s="17"/>
      <c r="Q305" s="17"/>
    </row>
    <row r="306" spans="1:17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7"/>
      <c r="N306" s="43"/>
      <c r="O306" s="17"/>
      <c r="P306" s="17"/>
      <c r="Q306" s="17"/>
    </row>
    <row r="307" spans="1:1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7"/>
      <c r="N307" s="43"/>
      <c r="O307" s="17"/>
      <c r="P307" s="17"/>
      <c r="Q307" s="17"/>
    </row>
    <row r="308" spans="1:17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7"/>
      <c r="N308" s="43"/>
      <c r="O308" s="17"/>
      <c r="P308" s="17"/>
      <c r="Q308" s="17"/>
    </row>
    <row r="309" spans="1:17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7"/>
      <c r="N309" s="43"/>
      <c r="O309" s="17"/>
      <c r="P309" s="17"/>
      <c r="Q309" s="17"/>
    </row>
    <row r="310" spans="1:17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7"/>
      <c r="N310" s="43"/>
      <c r="O310" s="17"/>
      <c r="P310" s="17"/>
      <c r="Q310" s="17"/>
    </row>
    <row r="311" spans="1:17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7"/>
      <c r="N311" s="43"/>
      <c r="O311" s="17"/>
      <c r="P311" s="17"/>
      <c r="Q311" s="17"/>
    </row>
    <row r="312" spans="1:17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7"/>
      <c r="N312" s="43"/>
      <c r="O312" s="17"/>
      <c r="P312" s="17"/>
      <c r="Q312" s="17"/>
    </row>
    <row r="313" spans="1:17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7"/>
      <c r="N313" s="43"/>
      <c r="O313" s="17"/>
      <c r="P313" s="17"/>
      <c r="Q313" s="17"/>
    </row>
    <row r="314" spans="1:17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7"/>
      <c r="N314" s="43"/>
      <c r="O314" s="17"/>
      <c r="P314" s="17"/>
      <c r="Q314" s="17"/>
    </row>
    <row r="315" spans="1:17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7"/>
      <c r="N315" s="43"/>
      <c r="O315" s="17"/>
      <c r="P315" s="17"/>
      <c r="Q315" s="17"/>
    </row>
    <row r="316" spans="1:17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7"/>
      <c r="N316" s="43"/>
      <c r="O316" s="17"/>
      <c r="P316" s="17"/>
      <c r="Q316" s="17"/>
    </row>
    <row r="317" spans="1: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7"/>
      <c r="N317" s="43"/>
      <c r="O317" s="17"/>
      <c r="P317" s="17"/>
      <c r="Q317" s="17"/>
    </row>
    <row r="318" spans="1:17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7"/>
      <c r="N318" s="43"/>
      <c r="O318" s="17"/>
      <c r="P318" s="17"/>
      <c r="Q318" s="17"/>
    </row>
    <row r="319" spans="1:17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7"/>
      <c r="N319" s="43"/>
      <c r="O319" s="17"/>
      <c r="P319" s="17"/>
      <c r="Q319" s="17"/>
    </row>
    <row r="320" spans="1:17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7"/>
      <c r="N320" s="43"/>
      <c r="O320" s="17"/>
      <c r="P320" s="17"/>
      <c r="Q320" s="17"/>
    </row>
    <row r="321" spans="1:17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7"/>
      <c r="N321" s="43"/>
      <c r="O321" s="17"/>
      <c r="P321" s="17"/>
      <c r="Q321" s="17"/>
    </row>
    <row r="322" spans="1:17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7"/>
      <c r="N322" s="43"/>
      <c r="O322" s="17"/>
      <c r="P322" s="17"/>
      <c r="Q322" s="17"/>
    </row>
    <row r="323" spans="1:17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7"/>
      <c r="N323" s="43"/>
      <c r="O323" s="17"/>
      <c r="P323" s="17"/>
      <c r="Q323" s="17"/>
    </row>
    <row r="324" spans="1:17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7"/>
      <c r="N324" s="43"/>
      <c r="O324" s="17"/>
      <c r="P324" s="17"/>
      <c r="Q324" s="17"/>
    </row>
    <row r="325" spans="1:17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7"/>
      <c r="N325" s="43"/>
      <c r="O325" s="17"/>
      <c r="P325" s="17"/>
      <c r="Q325" s="17"/>
    </row>
    <row r="326" spans="1:17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7"/>
      <c r="N326" s="43"/>
      <c r="O326" s="17"/>
      <c r="P326" s="17"/>
      <c r="Q326" s="17"/>
    </row>
    <row r="327" spans="1:1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7"/>
      <c r="N327" s="43"/>
      <c r="O327" s="17"/>
      <c r="P327" s="17"/>
      <c r="Q327" s="17"/>
    </row>
    <row r="328" spans="1:17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7"/>
      <c r="N328" s="43"/>
      <c r="O328" s="17"/>
      <c r="P328" s="17"/>
      <c r="Q328" s="17"/>
    </row>
    <row r="329" spans="1:17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7"/>
      <c r="N329" s="43"/>
      <c r="O329" s="17"/>
      <c r="P329" s="17"/>
      <c r="Q329" s="17"/>
    </row>
    <row r="330" spans="1:17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7"/>
      <c r="N330" s="43"/>
      <c r="O330" s="17"/>
      <c r="P330" s="17"/>
      <c r="Q330" s="17"/>
    </row>
    <row r="331" spans="1:17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7"/>
      <c r="N331" s="43"/>
      <c r="O331" s="17"/>
      <c r="P331" s="17"/>
      <c r="Q331" s="17"/>
    </row>
    <row r="332" spans="1:17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7"/>
      <c r="N332" s="43"/>
      <c r="O332" s="17"/>
      <c r="P332" s="17"/>
      <c r="Q332" s="17"/>
    </row>
    <row r="333" spans="1:17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7"/>
      <c r="N333" s="43"/>
      <c r="O333" s="17"/>
      <c r="P333" s="17"/>
      <c r="Q333" s="17"/>
    </row>
    <row r="334" spans="1:17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7"/>
      <c r="N334" s="43"/>
      <c r="O334" s="17"/>
      <c r="P334" s="17"/>
      <c r="Q334" s="17"/>
    </row>
    <row r="335" spans="1:17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7"/>
      <c r="N335" s="43"/>
      <c r="O335" s="17"/>
      <c r="P335" s="17"/>
      <c r="Q335" s="17"/>
    </row>
    <row r="336" spans="1:17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7"/>
      <c r="N336" s="43"/>
      <c r="O336" s="17"/>
      <c r="P336" s="17"/>
      <c r="Q336" s="17"/>
    </row>
    <row r="337" spans="1:1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7"/>
      <c r="N337" s="43"/>
      <c r="O337" s="17"/>
      <c r="P337" s="17"/>
      <c r="Q337" s="17"/>
    </row>
    <row r="338" spans="1:17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7"/>
      <c r="N338" s="43"/>
      <c r="O338" s="17"/>
      <c r="P338" s="17"/>
      <c r="Q338" s="17"/>
    </row>
    <row r="339" spans="1:17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7"/>
      <c r="N339" s="43"/>
      <c r="O339" s="17"/>
      <c r="P339" s="17"/>
      <c r="Q339" s="17"/>
    </row>
    <row r="340" spans="1:17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7"/>
      <c r="N340" s="43"/>
      <c r="O340" s="17"/>
      <c r="P340" s="17"/>
      <c r="Q340" s="17"/>
    </row>
    <row r="341" spans="1:17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7"/>
      <c r="N341" s="43"/>
      <c r="O341" s="17"/>
      <c r="P341" s="17"/>
      <c r="Q341" s="17"/>
    </row>
    <row r="342" spans="1:17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7"/>
      <c r="N342" s="43"/>
      <c r="O342" s="17"/>
      <c r="P342" s="17"/>
      <c r="Q342" s="17"/>
    </row>
    <row r="343" spans="1:17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7"/>
      <c r="N343" s="43"/>
      <c r="O343" s="17"/>
      <c r="P343" s="17"/>
      <c r="Q343" s="17"/>
    </row>
    <row r="344" spans="1:17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7"/>
      <c r="N344" s="43"/>
      <c r="O344" s="17"/>
      <c r="P344" s="17"/>
      <c r="Q344" s="17"/>
    </row>
    <row r="345" spans="1:17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7"/>
      <c r="N345" s="43"/>
      <c r="O345" s="17"/>
      <c r="P345" s="17"/>
      <c r="Q345" s="17"/>
    </row>
    <row r="346" spans="1:17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7"/>
      <c r="N346" s="43"/>
      <c r="O346" s="17"/>
      <c r="P346" s="17"/>
      <c r="Q346" s="17"/>
    </row>
    <row r="347" spans="1:1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7"/>
      <c r="N347" s="43"/>
      <c r="O347" s="17"/>
      <c r="P347" s="17"/>
      <c r="Q347" s="17"/>
    </row>
    <row r="348" spans="1:17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7"/>
      <c r="N348" s="43"/>
      <c r="O348" s="17"/>
      <c r="P348" s="17"/>
      <c r="Q348" s="17"/>
    </row>
    <row r="349" spans="1:17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7"/>
      <c r="N349" s="43"/>
      <c r="O349" s="17"/>
      <c r="P349" s="17"/>
      <c r="Q349" s="17"/>
    </row>
    <row r="350" spans="1:17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7"/>
      <c r="N350" s="43"/>
      <c r="O350" s="17"/>
      <c r="P350" s="17"/>
      <c r="Q350" s="17"/>
    </row>
    <row r="351" spans="1:17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7"/>
      <c r="N351" s="43"/>
      <c r="O351" s="17"/>
      <c r="P351" s="17"/>
      <c r="Q351" s="17"/>
    </row>
    <row r="352" spans="1:17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7"/>
      <c r="N352" s="43"/>
      <c r="O352" s="17"/>
      <c r="P352" s="17"/>
      <c r="Q352" s="17"/>
    </row>
    <row r="353" spans="1:17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7"/>
      <c r="N353" s="43"/>
      <c r="O353" s="17"/>
      <c r="P353" s="17"/>
      <c r="Q353" s="17"/>
    </row>
    <row r="354" spans="1:17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7"/>
      <c r="N354" s="43"/>
      <c r="O354" s="17"/>
      <c r="P354" s="17"/>
      <c r="Q354" s="17"/>
    </row>
    <row r="355" spans="1:17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7"/>
      <c r="N355" s="43"/>
      <c r="O355" s="17"/>
      <c r="P355" s="17"/>
      <c r="Q355" s="17"/>
    </row>
    <row r="356" spans="1:17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7"/>
      <c r="N356" s="43"/>
      <c r="O356" s="17"/>
      <c r="P356" s="17"/>
      <c r="Q356" s="17"/>
    </row>
    <row r="357" spans="1:1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7"/>
      <c r="N357" s="43"/>
      <c r="O357" s="17"/>
      <c r="P357" s="17"/>
      <c r="Q357" s="17"/>
    </row>
    <row r="358" spans="1:17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7"/>
      <c r="N358" s="43"/>
      <c r="O358" s="17"/>
      <c r="P358" s="17"/>
      <c r="Q358" s="17"/>
    </row>
    <row r="359" spans="1:17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7"/>
      <c r="N359" s="43"/>
      <c r="O359" s="17"/>
      <c r="P359" s="17"/>
      <c r="Q359" s="17"/>
    </row>
    <row r="360" spans="1:17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7"/>
      <c r="N360" s="43"/>
      <c r="O360" s="17"/>
      <c r="P360" s="17"/>
      <c r="Q360" s="17"/>
    </row>
    <row r="361" spans="1:17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7"/>
      <c r="N361" s="43"/>
      <c r="O361" s="17"/>
      <c r="P361" s="17"/>
      <c r="Q361" s="17"/>
    </row>
    <row r="362" spans="1:17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7"/>
      <c r="N362" s="43"/>
      <c r="O362" s="17"/>
      <c r="P362" s="17"/>
      <c r="Q362" s="17"/>
    </row>
    <row r="363" spans="1:17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7"/>
      <c r="N363" s="43"/>
      <c r="O363" s="17"/>
      <c r="P363" s="17"/>
      <c r="Q363" s="17"/>
    </row>
    <row r="364" spans="1:17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7"/>
      <c r="N364" s="43"/>
      <c r="O364" s="17"/>
      <c r="P364" s="17"/>
      <c r="Q364" s="17"/>
    </row>
    <row r="365" spans="1:17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7"/>
      <c r="N365" s="43"/>
      <c r="O365" s="17"/>
      <c r="P365" s="17"/>
      <c r="Q365" s="17"/>
    </row>
    <row r="366" spans="1:17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7"/>
      <c r="N366" s="43"/>
      <c r="O366" s="17"/>
      <c r="P366" s="17"/>
      <c r="Q366" s="17"/>
    </row>
    <row r="367" spans="1:1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7"/>
      <c r="N367" s="43"/>
      <c r="O367" s="17"/>
      <c r="P367" s="17"/>
      <c r="Q367" s="17"/>
    </row>
    <row r="368" spans="1:17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7"/>
      <c r="N368" s="43"/>
      <c r="O368" s="17"/>
      <c r="P368" s="17"/>
      <c r="Q368" s="17"/>
    </row>
    <row r="369" spans="1:17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7"/>
      <c r="N369" s="43"/>
      <c r="O369" s="17"/>
      <c r="P369" s="17"/>
      <c r="Q369" s="17"/>
    </row>
    <row r="370" spans="1:17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7"/>
      <c r="N370" s="43"/>
      <c r="O370" s="17"/>
      <c r="P370" s="17"/>
      <c r="Q370" s="17"/>
    </row>
    <row r="371" spans="1:17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7"/>
      <c r="N371" s="43"/>
      <c r="O371" s="17"/>
      <c r="P371" s="17"/>
      <c r="Q371" s="17"/>
    </row>
    <row r="372" spans="1:17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7"/>
      <c r="N372" s="43"/>
      <c r="O372" s="17"/>
      <c r="P372" s="17"/>
      <c r="Q372" s="17"/>
    </row>
    <row r="373" spans="1:17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7"/>
      <c r="N373" s="43"/>
      <c r="O373" s="17"/>
      <c r="P373" s="17"/>
      <c r="Q373" s="17"/>
    </row>
    <row r="374" spans="1:17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7"/>
      <c r="N374" s="43"/>
      <c r="O374" s="17"/>
      <c r="P374" s="17"/>
      <c r="Q374" s="17"/>
    </row>
    <row r="375" spans="1:17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7"/>
      <c r="N375" s="43"/>
      <c r="O375" s="17"/>
      <c r="P375" s="17"/>
      <c r="Q375" s="17"/>
    </row>
    <row r="376" spans="1:17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7"/>
      <c r="N376" s="43"/>
      <c r="O376" s="17"/>
      <c r="P376" s="17"/>
      <c r="Q376" s="17"/>
    </row>
    <row r="377" spans="1:1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7"/>
      <c r="N377" s="43"/>
      <c r="O377" s="17"/>
      <c r="P377" s="17"/>
      <c r="Q377" s="17"/>
    </row>
    <row r="378" spans="1:17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7"/>
      <c r="N378" s="43"/>
      <c r="O378" s="17"/>
      <c r="P378" s="17"/>
      <c r="Q378" s="17"/>
    </row>
    <row r="379" spans="1:17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7"/>
      <c r="N379" s="43"/>
      <c r="O379" s="17"/>
      <c r="P379" s="17"/>
      <c r="Q379" s="17"/>
    </row>
    <row r="380" spans="1:17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7"/>
      <c r="N380" s="43"/>
      <c r="O380" s="17"/>
      <c r="P380" s="17"/>
      <c r="Q380" s="17"/>
    </row>
    <row r="381" spans="1:17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7"/>
      <c r="N381" s="43"/>
      <c r="O381" s="17"/>
      <c r="P381" s="17"/>
      <c r="Q381" s="17"/>
    </row>
    <row r="382" spans="1:17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7"/>
      <c r="N382" s="43"/>
      <c r="O382" s="17"/>
      <c r="P382" s="17"/>
      <c r="Q382" s="17"/>
    </row>
    <row r="383" spans="1:17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7"/>
      <c r="N383" s="43"/>
      <c r="O383" s="17"/>
      <c r="P383" s="17"/>
      <c r="Q383" s="17"/>
    </row>
    <row r="384" spans="1:17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7"/>
      <c r="N384" s="43"/>
      <c r="O384" s="17"/>
      <c r="P384" s="17"/>
      <c r="Q384" s="17"/>
    </row>
    <row r="385" spans="1:17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7"/>
      <c r="N385" s="43"/>
      <c r="O385" s="17"/>
      <c r="P385" s="17"/>
      <c r="Q385" s="17"/>
    </row>
    <row r="386" spans="1:17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7"/>
      <c r="N386" s="43"/>
      <c r="O386" s="17"/>
      <c r="P386" s="17"/>
      <c r="Q386" s="17"/>
    </row>
    <row r="387" spans="1:1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7"/>
      <c r="N387" s="43"/>
      <c r="O387" s="17"/>
      <c r="P387" s="17"/>
      <c r="Q387" s="17"/>
    </row>
    <row r="388" spans="1:17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7"/>
      <c r="N388" s="43"/>
      <c r="O388" s="17"/>
      <c r="P388" s="17"/>
      <c r="Q388" s="17"/>
    </row>
    <row r="389" spans="1:17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7"/>
      <c r="N389" s="43"/>
      <c r="O389" s="17"/>
      <c r="P389" s="17"/>
      <c r="Q389" s="17"/>
    </row>
    <row r="390" spans="1:17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7"/>
      <c r="N390" s="43"/>
      <c r="O390" s="17"/>
      <c r="P390" s="17"/>
      <c r="Q390" s="17"/>
    </row>
    <row r="391" spans="1:17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7"/>
      <c r="N391" s="43"/>
      <c r="O391" s="17"/>
      <c r="P391" s="17"/>
      <c r="Q391" s="17"/>
    </row>
    <row r="392" spans="1:17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7"/>
      <c r="N392" s="43"/>
      <c r="O392" s="17"/>
      <c r="P392" s="17"/>
      <c r="Q392" s="17"/>
    </row>
    <row r="393" spans="1:17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7"/>
      <c r="N393" s="43"/>
      <c r="O393" s="17"/>
      <c r="P393" s="17"/>
      <c r="Q393" s="17"/>
    </row>
    <row r="394" spans="1:17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7"/>
      <c r="N394" s="43"/>
      <c r="O394" s="17"/>
      <c r="P394" s="17"/>
      <c r="Q394" s="17"/>
    </row>
    <row r="395" spans="1:17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7"/>
      <c r="N395" s="43"/>
      <c r="O395" s="17"/>
      <c r="P395" s="17"/>
      <c r="Q395" s="17"/>
    </row>
    <row r="396" spans="1:17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7"/>
      <c r="N396" s="43"/>
      <c r="O396" s="17"/>
      <c r="P396" s="17"/>
      <c r="Q396" s="17"/>
    </row>
    <row r="397" spans="1:1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7"/>
      <c r="N397" s="43"/>
      <c r="O397" s="17"/>
      <c r="P397" s="17"/>
      <c r="Q397" s="17"/>
    </row>
    <row r="398" spans="1:17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7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7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</sheetData>
  <sheetProtection algorithmName="SHA-512" hashValue="OZIR8MhMPyawiTTu7pyJZAzQQkGpbuxoOlnXvGFOpI0sZH0o3M1dSovAu0elbrl3K1PkP8XvhQoKii6aFGwv4A==" saltValue="sziJe8l5nKgeaPfbu9bVhA==" spinCount="100000" sheet="1" objects="1" scenarios="1"/>
  <autoFilter ref="A14:L14" xr:uid="{00000000-0009-0000-0000-000001000000}"/>
  <mergeCells count="1">
    <mergeCell ref="A6:B6"/>
  </mergeCells>
  <conditionalFormatting sqref="D15:D179">
    <cfRule type="expression" dxfId="25" priority="31">
      <formula>B15&gt;1</formula>
    </cfRule>
  </conditionalFormatting>
  <conditionalFormatting sqref="A15:A302">
    <cfRule type="expression" dxfId="24" priority="30">
      <formula>B15&gt;1</formula>
    </cfRule>
  </conditionalFormatting>
  <conditionalFormatting sqref="F9">
    <cfRule type="expression" dxfId="23" priority="29">
      <formula>F7&gt;1</formula>
    </cfRule>
  </conditionalFormatting>
  <conditionalFormatting sqref="F15">
    <cfRule type="expression" dxfId="22" priority="28">
      <formula>B15&gt;1</formula>
    </cfRule>
  </conditionalFormatting>
  <conditionalFormatting sqref="G15">
    <cfRule type="expression" dxfId="21" priority="27">
      <formula>B15&gt;1</formula>
    </cfRule>
  </conditionalFormatting>
  <conditionalFormatting sqref="H15">
    <cfRule type="expression" dxfId="20" priority="26">
      <formula>B15&gt;1</formula>
    </cfRule>
  </conditionalFormatting>
  <conditionalFormatting sqref="I15">
    <cfRule type="expression" dxfId="19" priority="25">
      <formula>B15&gt;1</formula>
    </cfRule>
  </conditionalFormatting>
  <conditionalFormatting sqref="L15:L179">
    <cfRule type="expression" dxfId="18" priority="23">
      <formula>B15&gt;1</formula>
    </cfRule>
  </conditionalFormatting>
  <conditionalFormatting sqref="A15:A302">
    <cfRule type="expression" dxfId="17" priority="32">
      <formula>#REF!&gt;1</formula>
    </cfRule>
  </conditionalFormatting>
  <conditionalFormatting sqref="E15">
    <cfRule type="expression" dxfId="16" priority="22">
      <formula>B15&gt;1</formula>
    </cfRule>
  </conditionalFormatting>
  <conditionalFormatting sqref="F8">
    <cfRule type="expression" dxfId="15" priority="20">
      <formula>F7&gt;0</formula>
    </cfRule>
  </conditionalFormatting>
  <conditionalFormatting sqref="F12">
    <cfRule type="expression" dxfId="14" priority="19">
      <formula>F11&gt;1</formula>
    </cfRule>
  </conditionalFormatting>
  <conditionalFormatting sqref="F16:F179">
    <cfRule type="expression" dxfId="13" priority="18">
      <formula>B16&gt;1</formula>
    </cfRule>
  </conditionalFormatting>
  <conditionalFormatting sqref="G16:G179">
    <cfRule type="expression" dxfId="12" priority="17">
      <formula>B16&gt;1</formula>
    </cfRule>
  </conditionalFormatting>
  <conditionalFormatting sqref="H16:H179">
    <cfRule type="expression" dxfId="11" priority="16">
      <formula>B16&gt;1</formula>
    </cfRule>
  </conditionalFormatting>
  <conditionalFormatting sqref="I16:I179">
    <cfRule type="expression" dxfId="10" priority="15">
      <formula>B16&gt;1</formula>
    </cfRule>
  </conditionalFormatting>
  <conditionalFormatting sqref="E16:E179">
    <cfRule type="expression" dxfId="9" priority="14">
      <formula>B16&gt;1</formula>
    </cfRule>
  </conditionalFormatting>
  <conditionalFormatting sqref="D180:D302">
    <cfRule type="expression" dxfId="8" priority="13">
      <formula>B180&gt;1</formula>
    </cfRule>
  </conditionalFormatting>
  <conditionalFormatting sqref="L180:L302">
    <cfRule type="expression" dxfId="7" priority="11">
      <formula>B180&gt;1</formula>
    </cfRule>
  </conditionalFormatting>
  <conditionalFormatting sqref="F180:F302">
    <cfRule type="expression" dxfId="6" priority="10">
      <formula>B180&gt;1</formula>
    </cfRule>
  </conditionalFormatting>
  <conditionalFormatting sqref="G180:G302">
    <cfRule type="expression" dxfId="5" priority="9">
      <formula>B180&gt;1</formula>
    </cfRule>
  </conditionalFormatting>
  <conditionalFormatting sqref="H180:H302">
    <cfRule type="expression" dxfId="4" priority="8">
      <formula>B180&gt;1</formula>
    </cfRule>
  </conditionalFormatting>
  <conditionalFormatting sqref="I180:I302">
    <cfRule type="expression" dxfId="3" priority="7">
      <formula>B180&gt;1</formula>
    </cfRule>
  </conditionalFormatting>
  <conditionalFormatting sqref="E180:E302">
    <cfRule type="expression" dxfId="2" priority="6">
      <formula>B180&gt;1</formula>
    </cfRule>
  </conditionalFormatting>
  <conditionalFormatting sqref="K182:K302">
    <cfRule type="expression" dxfId="1" priority="2">
      <formula>B182&gt;1</formula>
    </cfRule>
  </conditionalFormatting>
  <conditionalFormatting sqref="K15:K181">
    <cfRule type="expression" dxfId="0" priority="1">
      <formula>B15&gt;1</formula>
    </cfRule>
  </conditionalFormatting>
  <printOptions horizontalCentered="1"/>
  <pageMargins left="0.19685039370078741" right="0.19685039370078741" top="0.74803149606299213" bottom="0.19685039370078741" header="0.31496062992125984" footer="0.31496062992125984"/>
  <pageSetup paperSize="9" scale="85" fitToHeight="0" orientation="landscape" horizontalDpi="300" r:id="rId1"/>
  <ignoredErrors>
    <ignoredError sqref="D278:L302 D15:I15 K15:L15 D16:I16 K16:L16 D17:I17 K17:L17 D18:I18 K18:L18 D19:I19 K19:L19 D20:I20 K20:L20 D21:I21 K21:L21 D22:I22 K22:L22 D23:I23 K23:L23 D24:I24 K24:L24 D25:I25 K25:L25 D26:I26 K26:L26 D27:I27 K27:L27 D28:I39 K28:L39 D40:I47 K40:L47 D48:I49 K48:L49 D50:I50 K50:L50 D51:I53 K51:L53 D54:I55 K54:L55 D56:I56 K56:L56 D57:I57 K57:L57 D58:I61 K58:L61 D62:I64 K62:L64 D65:I66 K65:L66 D67:I67 K67:L67 D68:I68 K68:L68 D69:I69 K69:L69 D70:I74 K70:L74 D75:I78 K75:L78 D79:I185 K79:L185 D186:I277 K186:L277" evalError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94BD489907145AE99729CC0ABA5E9" ma:contentTypeVersion="10" ma:contentTypeDescription="Create a new document." ma:contentTypeScope="" ma:versionID="f3c775cf1e7d12ddf7b8a50e499e2289">
  <xsd:schema xmlns:xsd="http://www.w3.org/2001/XMLSchema" xmlns:xs="http://www.w3.org/2001/XMLSchema" xmlns:p="http://schemas.microsoft.com/office/2006/metadata/properties" xmlns:ns3="a8fda296-3420-4352-adc7-7842b3c8a280" xmlns:ns4="eb42f076-23b1-4465-9cdb-67583f9e180f" targetNamespace="http://schemas.microsoft.com/office/2006/metadata/properties" ma:root="true" ma:fieldsID="7494b9cf9c508e1ef63078da48429984" ns3:_="" ns4:_="">
    <xsd:import namespace="a8fda296-3420-4352-adc7-7842b3c8a280"/>
    <xsd:import namespace="eb42f076-23b1-4465-9cdb-67583f9e18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da296-3420-4352-adc7-7842b3c8a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2f076-23b1-4465-9cdb-67583f9e18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6462EB-37D2-4C88-B57B-854CC2FBFC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10DF49-35E9-4876-BDBA-8F96F6DA3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fda296-3420-4352-adc7-7842b3c8a280"/>
    <ds:schemaRef ds:uri="eb42f076-23b1-4465-9cdb-67583f9e1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837F50-0BA5-40A9-8730-5914FCD352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PEX_price_12_2021</vt:lpstr>
      <vt:lpstr>КП_PEX_12_2021</vt:lpstr>
      <vt:lpstr>PEX_price_12_2021!Область_печати</vt:lpstr>
      <vt:lpstr>КП_PEX_12_2021!Область_печати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</dc:creator>
  <cp:lastModifiedBy>A.Dmitriev</cp:lastModifiedBy>
  <cp:lastPrinted>2020-09-30T14:05:15Z</cp:lastPrinted>
  <dcterms:created xsi:type="dcterms:W3CDTF">2019-02-09T08:51:15Z</dcterms:created>
  <dcterms:modified xsi:type="dcterms:W3CDTF">2021-12-20T07:36:46Z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0x010100CB094BD489907145AE99729CC0ABA5E9</vt:lpwstr>
  </property>
</Properties>
</file>